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755" activeTab="0"/>
  </bookViews>
  <sheets>
    <sheet name="Отчет " sheetId="1" r:id="rId1"/>
    <sheet name="Баланс" sheetId="2" r:id="rId2"/>
    <sheet name="Отчет о прибылях и убытках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  <author>Залесский Анатолий</author>
  </authors>
  <commentList>
    <comment ref="C22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D22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C28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D28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A38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КонсульнатПлюс примечание</author>
    <author>КонсультантПлюс примечание</author>
    <author>Автор</author>
  </authors>
  <commentList>
    <comment ref="A23" authorId="0">
      <text>
        <r>
          <rPr>
            <b/>
            <sz val="9"/>
            <rFont val="Times New Roman"/>
            <family val="1"/>
          </rPr>
          <t>КонсультантПлюс примечание:</t>
        </r>
        <r>
          <rPr>
            <sz val="9"/>
            <rFont val="Times New Roman"/>
            <family val="1"/>
          </rPr>
          <t xml:space="preserve">
 В разделе I "Долгосрочные активы" приводится информация об остатках основных средств, нематериальных активов, доходных вложений в материальные активы, вложений в долгосрочные активы, оборудования к установке и строительных материалов, долгосрочных финансовых вложений, долгосрочной дебиторской задолженности, отложенных налоговых активов и других долгосрочных активов.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imes New Roman"/>
            <family val="1"/>
          </rPr>
          <t>КонсультантПлюс примечание:</t>
        </r>
        <r>
          <rPr>
            <sz val="9"/>
            <rFont val="Times New Roman"/>
            <family val="1"/>
          </rPr>
          <t xml:space="preserve">
В разделе II приводится информация об остатках запасов, долгосрочных активов, предназначенных для реализации, расходов будущих периодов, налогов по приобретенным товарам, работам, услугам, краткосрочной дебиторской задолженности, краткосрочных финансовых вложений, денежных средств и их эквивалентов, прочих краткосрочных активов.
</t>
        </r>
      </text>
    </comment>
    <comment ref="A57" authorId="0">
      <text>
        <r>
          <rPr>
            <b/>
            <sz val="9"/>
            <rFont val="Times New Roman"/>
            <family val="1"/>
          </rPr>
          <t>КонсультантПлюс примечание:</t>
        </r>
        <r>
          <rPr>
            <sz val="9"/>
            <rFont val="Times New Roman"/>
            <family val="1"/>
          </rPr>
          <t xml:space="preserve">
 В разделе III "Собственный капитал" приводится информация о  собственном капитале.
</t>
        </r>
      </text>
    </comment>
    <comment ref="F63" authorId="1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460 показывается сумма нераспределенной прибыли 
(непокрытого убытка) за предыдущие и отчетный годы, 
учитываемая по кредиту (дебету) счета 84 "Нераспределенная 
прибыль (непокрытый убыток)". Сумма непокрытого убытка, 
показанного по этой статье, вычитается при подсчете итога по 
разделу III. В этом случае при вводе значения по данной строке 
необходимо перед числом поставить знак "-".</t>
        </r>
      </text>
    </comment>
    <comment ref="G63" authorId="1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460 показывается сумма нераспределенной прибыли 
(непокрытого убытка) за предыдущие и отчетный годы, 
учитываемая по кредиту (дебету) счета 84 "Нераспределенная 
прибыль (непокрытый убыток)". Сумма непокрытого убытка, 
показанного по этой статье, вычитается при подсчете итога по 
разделу III. В этом случае при вводе значения по данной строке 
необходимо перед числом поставить знак "-".</t>
        </r>
      </text>
    </comment>
    <comment ref="F64" authorId="1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470 показывается сумма чистой прибыли (убытка) 
отчетного периода, учитываемая на счете 99 "Прибыли и убытки". 
Сумма убытка отчетного периода, показанного по этой статье, 
вычитается при подсчете итога по разделу III. В этом случае при 
вводе значения по данной строке необходимо перед числом 
поставить знак "-".
В годовом бухгалтерском балансе строка 470 не заполняется.</t>
        </r>
      </text>
    </comment>
    <comment ref="G64" authorId="1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470 показывается сумма чистой прибыли (убытка) 
отчетного периода, учитываемая на счете 99 "Прибыли и убытки". 
Сумма убытка отчетного периода, показанного по этой статье, 
вычитается при подсчете итога по разделу III. В этом случае при 
вводе значения по данной строке необходимо перед числом 
поставить знак "-".
В годовом бухгалтерском балансе строка 470 не заполняется.</t>
        </r>
      </text>
    </comment>
    <comment ref="A67" authorId="0">
      <text>
        <r>
          <rPr>
            <b/>
            <sz val="9"/>
            <rFont val="Times New Roman"/>
            <family val="1"/>
          </rPr>
          <t>КонсультантПлюс примечание:</t>
        </r>
        <r>
          <rPr>
            <sz val="9"/>
            <rFont val="Times New Roman"/>
            <family val="1"/>
          </rPr>
          <t xml:space="preserve">
 В разделе IV приводится информация об  обязательствах, погашение которых ожидается более чем через 12 месяцев после отчетной даты.
</t>
        </r>
      </text>
    </comment>
    <comment ref="A75" authorId="0">
      <text>
        <r>
          <rPr>
            <b/>
            <sz val="9"/>
            <rFont val="Times New Roman"/>
            <family val="1"/>
          </rPr>
          <t>КонсультантПлюс примечание:</t>
        </r>
        <r>
          <rPr>
            <sz val="9"/>
            <rFont val="Times New Roman"/>
            <family val="1"/>
          </rPr>
          <t xml:space="preserve">
 В разделе V  приводится информация об  обязательствах, погашение которых ожидается в течение 12 месяцев после отчетной даты.
</t>
        </r>
      </text>
    </comment>
    <comment ref="A101" authorId="2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КонсульнатПлюс примечание</author>
  </authors>
  <commentList>
    <comment ref="G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3  показываются данные за отчетный период.
</t>
        </r>
      </text>
    </comment>
    <comment ref="K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4 показываются данные за период предыдущего года, аналогичный отчетному периоду</t>
        </r>
      </text>
    </comment>
  </commentList>
</comments>
</file>

<file path=xl/sharedStrings.xml><?xml version="1.0" encoding="utf-8"?>
<sst xmlns="http://schemas.openxmlformats.org/spreadsheetml/2006/main" count="265" uniqueCount="213">
  <si>
    <t>Доля в уставном фонде, %</t>
  </si>
  <si>
    <t>4.Доля государства в уставном фонде эмитента (всего в %):</t>
  </si>
  <si>
    <t>Вид собственности</t>
  </si>
  <si>
    <t>Количество акций, шт.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</si>
  <si>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</si>
  <si>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</si>
  <si>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</si>
  <si>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</si>
  <si>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</si>
  <si>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</si>
  <si>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</si>
  <si>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штук</t>
  </si>
  <si>
    <t>Количество простых акций, находящихся на балансе общества</t>
  </si>
  <si>
    <t>рублей</t>
  </si>
  <si>
    <t>Обеспеченность акции имуществом общества</t>
  </si>
  <si>
    <t>X</t>
  </si>
  <si>
    <t>число, месяц, год</t>
  </si>
  <si>
    <t>Срок (сроки) выплаты дивидендов</t>
  </si>
  <si>
    <t>Дата (даты) принятия решений о выплате дивидендов</t>
  </si>
  <si>
    <t>месяц, квартал, год</t>
  </si>
  <si>
    <t xml:space="preserve">Период, за который выплачивались дивиденды </t>
  </si>
  <si>
    <t>Дивиденды, фактически выплаченные на одну привилегированную акцию (включая налоги) 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</si>
  <si>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</si>
  <si>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простую (обыкновенную) акцию (включая налоги)</t>
  </si>
  <si>
    <t>Дивиденды, приходящиеся на одну привилегированную акцию (включая налоги) второго типа ___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</si>
  <si>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</si>
  <si>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простую (обыкновенную) акцию (включая налоги)</t>
  </si>
  <si>
    <t>тысяч рублей</t>
  </si>
  <si>
    <t>Фактически выплаченные дивиденды в данном отчетном  периоде</t>
  </si>
  <si>
    <t>Начислено на выплату дивидендов в данном отчетном  периоде</t>
  </si>
  <si>
    <t>лиц</t>
  </si>
  <si>
    <t xml:space="preserve">      из них нерезидентов Республики Беларусь</t>
  </si>
  <si>
    <t xml:space="preserve">   в том числе: физических лиц</t>
  </si>
  <si>
    <t xml:space="preserve">   в том числе: юридических лиц</t>
  </si>
  <si>
    <t>Количество акционеров, всего</t>
  </si>
  <si>
    <t>За аналогичный период прошлого года</t>
  </si>
  <si>
    <t>За отчетный период</t>
  </si>
  <si>
    <t>Единица измерения</t>
  </si>
  <si>
    <t>Показатель</t>
  </si>
  <si>
    <t>5-6. Информация о дивидендах и акциях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</si>
  <si>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</si>
  <si>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</si>
  <si>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</si>
  <si>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Секция F "Строительство" "Изоляционные работы"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</si>
  <si>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</si>
  <si>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</si>
  <si>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Руководствуемся приказом Министерства финансов Республики Беларусь № 293 от 18.08.2007 "О применении Свода правил корпоративного поведения"</t>
  </si>
  <si>
    <t>14. Адрес официального сайта открытого акционерного общества в глобальной компьютерной сети Интернет</t>
  </si>
  <si>
    <t>bez_minsk@tut.by</t>
  </si>
  <si>
    <t>Приложение 1
к Национальному стандарту бухгалтерского учета и отчетности "Индивидуальная бухгалтерская отчетность"</t>
  </si>
  <si>
    <t>БУХГАЛТЕРСКИЙ БАЛАНС</t>
  </si>
  <si>
    <t xml:space="preserve">На </t>
  </si>
  <si>
    <t>Организация</t>
  </si>
  <si>
    <t>Открытое акционерное общество " Белэнергозащита"</t>
  </si>
  <si>
    <t>Учетный номер плательщика</t>
  </si>
  <si>
    <t>Вид экономической деятельности</t>
  </si>
  <si>
    <t>Теплоизоляционные работы</t>
  </si>
  <si>
    <t>Организационно-правовая форма</t>
  </si>
  <si>
    <t>ОАО</t>
  </si>
  <si>
    <t>Орган управления</t>
  </si>
  <si>
    <t>ГПО "Белэнерго", Минэнерго</t>
  </si>
  <si>
    <t>тыс. руб.</t>
  </si>
  <si>
    <t>Адрес</t>
  </si>
  <si>
    <t>220021, г. Минск, пер. Бехтерева, 7</t>
  </si>
  <si>
    <t>Дата утверждения</t>
  </si>
  <si>
    <t>Дата отправки</t>
  </si>
  <si>
    <t>Дата принятия</t>
  </si>
  <si>
    <t>Активы</t>
  </si>
  <si>
    <t>Код строки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</si>
  <si>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</si>
  <si>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</si>
  <si>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</si>
  <si>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</si>
  <si>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</si>
  <si>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</si>
  <si>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</si>
  <si>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</si>
  <si>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</si>
  <si>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</si>
  <si>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</si>
  <si>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</si>
  <si>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</si>
  <si>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</si>
  <si>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</si>
  <si>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</si>
  <si>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</si>
  <si>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</si>
  <si>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</si>
  <si>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</si>
  <si>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</si>
  <si>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</si>
  <si>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</si>
  <si>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</si>
  <si>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</si>
  <si>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</si>
  <si>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эквиваленты денежных средств</t>
  </si>
  <si>
    <t xml:space="preserve">Прочие краткосрочные активы 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</si>
  <si>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</si>
  <si>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</si>
  <si>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</si>
  <si>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</si>
  <si>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</si>
  <si>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</si>
  <si>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420</t>
  </si>
  <si>
    <t>Собственные акции (доли в уставном капитале)</t>
  </si>
  <si>
    <t>430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</si>
  <si>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</si>
  <si>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</si>
  <si>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</si>
  <si>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</si>
  <si>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</si>
  <si>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</si>
  <si>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</si>
  <si>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</si>
  <si>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</si>
  <si>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</si>
  <si>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</si>
  <si>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</si>
  <si>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</si>
  <si>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</si>
  <si>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</si>
  <si>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</si>
  <si>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</si>
  <si>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</si>
  <si>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</si>
  <si>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</si>
  <si>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</si>
  <si>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</si>
  <si>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</si>
  <si>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</si>
  <si>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</si>
  <si>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</si>
  <si>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</si>
  <si>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</si>
  <si>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</si>
  <si>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Руководитель </t>
  </si>
  <si>
    <t>Муха В.И.</t>
  </si>
  <si>
    <t>(подпись)</t>
  </si>
  <si>
    <t>(инициалы, фамилия)</t>
  </si>
  <si>
    <t>И.о.гл. бухгалтера</t>
  </si>
  <si>
    <t>Дубова Е.А.</t>
  </si>
  <si>
    <t>Приложение 2</t>
  </si>
  <si>
    <t>к Национальному стандарту бухгалтерского учета и отчетности "Индивидуальная бухгалтерская отчетность"</t>
  </si>
  <si>
    <t>ОТЧЕТ</t>
  </si>
  <si>
    <t>о прибылях и убытках</t>
  </si>
  <si>
    <t>за</t>
  </si>
  <si>
    <t>-</t>
  </si>
  <si>
    <t>Наименование показателей</t>
  </si>
  <si>
    <t>Выручка от реализации продукции, товаров, работ, услуг</t>
  </si>
  <si>
    <t>010</t>
  </si>
  <si>
    <t>Себестоимость реализованной продукции, товаров, работ, услуг</t>
  </si>
  <si>
    <t>020</t>
  </si>
  <si>
    <t>Валовая прибыль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</si>
  <si>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</si>
  <si>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</si>
  <si>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</si>
  <si>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</si>
  <si>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</si>
  <si>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</si>
  <si>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</si>
  <si>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</si>
  <si>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</si>
  <si>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</si>
  <si>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</si>
  <si>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</t>
  </si>
  <si>
    <t>090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</si>
  <si>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</si>
  <si>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</si>
  <si>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</si>
  <si>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</si>
  <si>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</si>
  <si>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</si>
  <si>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</si>
  <si>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</si>
  <si>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</si>
  <si>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</si>
  <si>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</si>
  <si>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</si>
  <si>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</si>
  <si>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</si>
  <si>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</si>
  <si>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Прибыль (убыток) от инвестиционной и финансовой деятельности</t>
  </si>
  <si>
    <t>140</t>
  </si>
  <si>
    <t>Прибыль (убыток) до налогообложения</t>
  </si>
  <si>
    <t>150</t>
  </si>
  <si>
    <t>Налог на прибыль</t>
  </si>
  <si>
    <t>160</t>
  </si>
  <si>
    <t>Изменение отложенных налоговых активов</t>
  </si>
  <si>
    <t>170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</si>
  <si>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</si>
  <si>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</si>
  <si>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</si>
  <si>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</si>
  <si>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</si>
  <si>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</si>
  <si>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Чистая прибыль (убыток) </t>
  </si>
  <si>
    <t>Результат от переоценки долгосрочных активов, не включаемый в чистую прибыль (убыток)</t>
  </si>
  <si>
    <t>220</t>
  </si>
  <si>
    <t>Результат от прочих операций, не включаемый в чистую прибыль (убыток)</t>
  </si>
  <si>
    <t>230</t>
  </si>
  <si>
    <t>Совокупная прибыль (убыток)</t>
  </si>
  <si>
    <t>Базовая прибыль (убыток) на акцию</t>
  </si>
  <si>
    <t>Разводненная прибыль (убыток) на акцию</t>
  </si>
  <si>
    <t>Директор</t>
  </si>
  <si>
    <t>В.И. Муха</t>
  </si>
  <si>
    <t>И.о. главного бухгалтера</t>
  </si>
  <si>
    <t>Е.А. Дубова</t>
  </si>
  <si>
    <t>31 декабря 2016</t>
  </si>
  <si>
    <t>На 31 декабря 2016г.</t>
  </si>
  <si>
    <t>На 31 декабря 2015г.</t>
  </si>
  <si>
    <t>31 декабря 2016г.</t>
  </si>
  <si>
    <t>За январь-декабрь 2016г.</t>
  </si>
  <si>
    <t>За январь-декабрь 2015г.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</si>
</sst>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[$-F800]dddd\,\ mmmm\ dd\,\ yyyy"/>
    <numFmt numFmtId="166" formatCode="[$-FC19]d\ mmmm\ yyyy\ &quot;года&quot;"/>
    <numFmt numFmtId="167" formatCode="[$-FC19]&quot;На &quot;d\ mmmm\ yyyy\ &quot;года&quot;"/>
    <numFmt numFmtId="168" formatCode="_-* #,##0.00_р_._-;\-* #,##0.00_р_._-;_-* &quot;-&quot;??_р_._-;_-@_-"/>
    <numFmt numFmtId="169" formatCode="_-* #,##0_р_._-;\-* #,##0_р_._-;_-* &quot;-&quot;??_р_._-;_-@_-"/>
    <numFmt numFmtId="170" formatCode="_(#,##0_);\(#,##0\);_(* &quot;-&quot;??_);_(@_)"/>
    <numFmt numFmtId="171" formatCode="_-* #,##0_р_._-;\-* #,##0_р_._-;_-* &quot;-&quot;_р_._-;_-@_-"/>
    <numFmt numFmtId="172" formatCode="\(#,##0\);\(#,##0\);_(* &quot;-&quot;??_);_(@_)"/>
    <numFmt numFmtId="173" formatCode="[$-FC19]\ yyyy\ &quot;года&quot;"/>
    <numFmt numFmtId="174" formatCode="0_ ;\-0\ "/>
    <numFmt numFmtId="175" formatCode="[$-FC19]&quot;за &quot;mmmm"/>
    <numFmt numFmtId="176" formatCode="\(#,##0\);\(\-#,##0\);_(* &quot;-&quot;??_);_(@_)"/>
    <numFmt numFmtId="177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8"/>
      <name val="Tahoma"/>
      <family val="2"/>
    </font>
    <font>
      <b/>
      <sz val="9"/>
      <name val="Times New Roman"/>
      <family val="1"/>
    </font>
    <font>
      <sz val="10.5"/>
      <color indexed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1"/>
      <name val="Arial Cyr"/>
      <family val="0"/>
    </font>
    <font>
      <i/>
      <sz val="7"/>
      <name val="Times New Roman"/>
      <family val="1"/>
    </font>
    <font>
      <sz val="7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Fill="1" applyBorder="1" applyAlignment="1" applyProtection="1">
      <alignment/>
      <protection hidden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3" fontId="3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 applyProtection="1">
      <alignment shrinkToFit="1"/>
      <protection locked="0"/>
    </xf>
    <xf numFmtId="1" fontId="9" fillId="0" borderId="11" xfId="0" applyNumberFormat="1" applyFont="1" applyBorder="1" applyAlignment="1">
      <alignment vertical="center" shrinkToFit="1"/>
    </xf>
    <xf numFmtId="1" fontId="9" fillId="0" borderId="10" xfId="0" applyNumberFormat="1" applyFont="1" applyBorder="1" applyAlignment="1">
      <alignment vertical="justify" wrapText="1" shrinkToFit="1"/>
    </xf>
    <xf numFmtId="2" fontId="9" fillId="33" borderId="10" xfId="0" applyNumberFormat="1" applyFont="1" applyFill="1" applyBorder="1" applyAlignment="1" applyProtection="1">
      <alignment shrinkToFit="1"/>
      <protection locked="0"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4" fontId="9" fillId="33" borderId="10" xfId="0" applyNumberFormat="1" applyFont="1" applyFill="1" applyBorder="1" applyAlignment="1" applyProtection="1">
      <alignment vertical="justify" wrapText="1" shrinkToFit="1"/>
      <protection locked="0"/>
    </xf>
    <xf numFmtId="0" fontId="9" fillId="33" borderId="10" xfId="0" applyNumberFormat="1" applyFont="1" applyFill="1" applyBorder="1" applyAlignment="1" applyProtection="1">
      <alignment vertical="justify" wrapText="1" shrinkToFit="1"/>
      <protection locked="0"/>
    </xf>
    <xf numFmtId="164" fontId="9" fillId="33" borderId="10" xfId="0" applyNumberFormat="1" applyFont="1" applyFill="1" applyBorder="1" applyAlignment="1" applyProtection="1">
      <alignment shrinkToFit="1"/>
      <protection locked="0"/>
    </xf>
    <xf numFmtId="1" fontId="9" fillId="0" borderId="10" xfId="0" applyNumberFormat="1" applyFont="1" applyFill="1" applyBorder="1" applyAlignment="1">
      <alignment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vertical="top" wrapText="1"/>
    </xf>
    <xf numFmtId="1" fontId="10" fillId="0" borderId="11" xfId="0" applyNumberFormat="1" applyFont="1" applyBorder="1" applyAlignment="1">
      <alignment vertical="justify" wrapText="1" shrinkToFit="1"/>
    </xf>
    <xf numFmtId="0" fontId="15" fillId="34" borderId="0" xfId="0" applyFont="1" applyFill="1" applyBorder="1" applyAlignment="1" applyProtection="1" quotePrefix="1">
      <alignment horizontal="justify" wrapText="1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19" fillId="34" borderId="0" xfId="0" applyFont="1" applyFill="1" applyBorder="1" applyAlignment="1" applyProtection="1">
      <alignment horizontal="left" indent="3"/>
      <protection locked="0"/>
    </xf>
    <xf numFmtId="0" fontId="19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 wrapText="1" indent="2"/>
      <protection locked="0"/>
    </xf>
    <xf numFmtId="14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 applyProtection="1">
      <alignment horizontal="left" vertical="center" wrapText="1" indent="2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167" fontId="14" fillId="34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69" fontId="4" fillId="34" borderId="10" xfId="61" applyNumberFormat="1" applyFont="1" applyFill="1" applyBorder="1" applyAlignment="1" applyProtection="1">
      <alignment horizontal="center" vertical="center" shrinkToFit="1"/>
      <protection hidden="1"/>
    </xf>
    <xf numFmtId="170" fontId="4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170" fontId="4" fillId="35" borderId="12" xfId="61" applyNumberFormat="1" applyFont="1" applyFill="1" applyBorder="1" applyAlignment="1" applyProtection="1">
      <alignment horizontal="center" vertical="center" shrinkToFit="1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170" fontId="4" fillId="34" borderId="13" xfId="61" applyNumberFormat="1" applyFont="1" applyFill="1" applyBorder="1" applyAlignment="1" applyProtection="1">
      <alignment horizontal="center" vertical="center" shrinkToFit="1"/>
      <protection locked="0"/>
    </xf>
    <xf numFmtId="170" fontId="4" fillId="34" borderId="10" xfId="61" applyNumberFormat="1" applyFont="1" applyFill="1" applyBorder="1" applyAlignment="1" applyProtection="1">
      <alignment horizontal="center" shrinkToFit="1"/>
      <protection locked="0"/>
    </xf>
    <xf numFmtId="0" fontId="17" fillId="34" borderId="10" xfId="0" applyFont="1" applyFill="1" applyBorder="1" applyAlignment="1" applyProtection="1">
      <alignment horizontal="center" vertical="center"/>
      <protection hidden="1"/>
    </xf>
    <xf numFmtId="170" fontId="17" fillId="35" borderId="10" xfId="61" applyNumberFormat="1" applyFont="1" applyFill="1" applyBorder="1" applyAlignment="1" applyProtection="1">
      <alignment horizontal="center" vertical="center" shrinkToFit="1"/>
      <protection hidden="1"/>
    </xf>
    <xf numFmtId="170" fontId="17" fillId="34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34" borderId="14" xfId="0" applyFont="1" applyFill="1" applyBorder="1" applyAlignment="1" applyProtection="1">
      <alignment horizontal="left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170" fontId="4" fillId="34" borderId="13" xfId="61" applyNumberFormat="1" applyFont="1" applyFill="1" applyBorder="1" applyAlignment="1" applyProtection="1">
      <alignment horizontal="center" shrinkToFit="1"/>
      <protection locked="0"/>
    </xf>
    <xf numFmtId="170" fontId="4" fillId="34" borderId="12" xfId="61" applyNumberFormat="1" applyFont="1" applyFill="1" applyBorder="1" applyAlignment="1" applyProtection="1">
      <alignment horizontal="center" vertical="center" shrinkToFit="1"/>
      <protection locked="0"/>
    </xf>
    <xf numFmtId="169" fontId="17" fillId="34" borderId="10" xfId="61" applyNumberFormat="1" applyFont="1" applyFill="1" applyBorder="1" applyAlignment="1" applyProtection="1">
      <alignment horizontal="center" vertical="center" shrinkToFit="1"/>
      <protection hidden="1"/>
    </xf>
    <xf numFmtId="49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" fillId="34" borderId="12" xfId="61" applyNumberFormat="1" applyFont="1" applyFill="1" applyBorder="1" applyAlignment="1" applyProtection="1">
      <alignment horizontal="center" vertical="center" shrinkToFit="1"/>
      <protection locked="0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170" fontId="4" fillId="35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34" borderId="17" xfId="0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horizontal="left" vertical="center"/>
      <protection hidden="1"/>
    </xf>
    <xf numFmtId="0" fontId="22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Border="1" applyAlignment="1" applyProtection="1" quotePrefix="1">
      <alignment horizontal="center" vertical="center"/>
      <protection hidden="1"/>
    </xf>
    <xf numFmtId="0" fontId="24" fillId="34" borderId="0" xfId="0" applyFont="1" applyFill="1" applyBorder="1" applyAlignment="1" applyProtection="1">
      <alignment horizontal="left" vertical="center"/>
      <protection hidden="1"/>
    </xf>
    <xf numFmtId="0" fontId="19" fillId="34" borderId="0" xfId="0" applyFont="1" applyFill="1" applyBorder="1" applyAlignment="1" applyProtection="1">
      <alignment horizontal="center" vertical="center"/>
      <protection hidden="1"/>
    </xf>
    <xf numFmtId="165" fontId="19" fillId="34" borderId="0" xfId="0" applyNumberFormat="1" applyFont="1" applyFill="1" applyBorder="1" applyAlignment="1" applyProtection="1">
      <alignment horizontal="left" vertical="center"/>
      <protection hidden="1"/>
    </xf>
    <xf numFmtId="0" fontId="18" fillId="34" borderId="0" xfId="0" applyFont="1" applyFill="1" applyBorder="1" applyAlignment="1" applyProtection="1" quotePrefix="1">
      <alignment horizontal="left" vertical="center" indent="3"/>
      <protection hidden="1"/>
    </xf>
    <xf numFmtId="166" fontId="17" fillId="34" borderId="18" xfId="0" applyNumberFormat="1" applyFont="1" applyFill="1" applyBorder="1" applyAlignment="1" applyProtection="1">
      <alignment horizontal="right" vertical="center" shrinkToFit="1"/>
      <protection hidden="1"/>
    </xf>
    <xf numFmtId="0" fontId="17" fillId="34" borderId="18" xfId="0" applyFont="1" applyFill="1" applyBorder="1" applyAlignment="1" applyProtection="1">
      <alignment horizontal="left" vertical="center"/>
      <protection hidden="1"/>
    </xf>
    <xf numFmtId="166" fontId="17" fillId="34" borderId="18" xfId="0" applyNumberFormat="1" applyFont="1" applyFill="1" applyBorder="1" applyAlignment="1" applyProtection="1">
      <alignment horizontal="left" vertical="center" shrinkToFit="1"/>
      <protection hidden="1"/>
    </xf>
    <xf numFmtId="173" fontId="4" fillId="34" borderId="0" xfId="0" applyNumberFormat="1" applyFont="1" applyFill="1" applyBorder="1" applyAlignment="1" applyProtection="1">
      <alignment horizontal="left" vertical="center"/>
      <protection hidden="1"/>
    </xf>
    <xf numFmtId="173" fontId="5" fillId="34" borderId="0" xfId="0" applyNumberFormat="1" applyFont="1" applyFill="1" applyBorder="1" applyAlignment="1" applyProtection="1">
      <alignment horizontal="left" vertical="center"/>
      <protection hidden="1"/>
    </xf>
    <xf numFmtId="0" fontId="4" fillId="34" borderId="19" xfId="0" applyFont="1" applyFill="1" applyBorder="1" applyAlignment="1" applyProtection="1">
      <alignment horizontal="left"/>
      <protection hidden="1"/>
    </xf>
    <xf numFmtId="167" fontId="1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 applyProtection="1">
      <alignment/>
      <protection hidden="1"/>
    </xf>
    <xf numFmtId="173" fontId="14" fillId="34" borderId="15" xfId="0" applyNumberFormat="1" applyFont="1" applyFill="1" applyBorder="1" applyAlignment="1" applyProtection="1" quotePrefix="1">
      <alignment vertical="center" wrapText="1"/>
      <protection hidden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165" fontId="11" fillId="33" borderId="0" xfId="0" applyNumberFormat="1" applyFont="1" applyFill="1" applyBorder="1" applyAlignment="1" applyProtection="1">
      <alignment vertical="top" wrapText="1"/>
      <protection locked="0"/>
    </xf>
    <xf numFmtId="165" fontId="9" fillId="0" borderId="0" xfId="0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49" fontId="9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16" fillId="34" borderId="0" xfId="0" applyFont="1" applyFill="1" applyBorder="1" applyAlignment="1" applyProtection="1">
      <alignment horizontal="right" wrapText="1"/>
      <protection locked="0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166" fontId="20" fillId="34" borderId="18" xfId="0" applyNumberFormat="1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1" xfId="0" applyNumberFormat="1" applyFont="1" applyFill="1" applyBorder="1" applyAlignment="1" applyProtection="1">
      <alignment horizontal="left"/>
      <protection locked="0"/>
    </xf>
    <xf numFmtId="0" fontId="4" fillId="34" borderId="19" xfId="0" applyNumberFormat="1" applyFont="1" applyFill="1" applyBorder="1" applyAlignment="1" applyProtection="1">
      <alignment horizontal="left"/>
      <protection locked="0"/>
    </xf>
    <xf numFmtId="0" fontId="4" fillId="34" borderId="20" xfId="0" applyNumberFormat="1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center" wrapText="1" indent="2"/>
      <protection locked="0"/>
    </xf>
    <xf numFmtId="14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14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166" fontId="21" fillId="34" borderId="0" xfId="0" applyNumberFormat="1" applyFont="1" applyFill="1" applyBorder="1" applyAlignment="1" applyProtection="1">
      <alignment horizontal="left" vertical="center" indent="3"/>
      <protection hidden="1"/>
    </xf>
    <xf numFmtId="0" fontId="14" fillId="34" borderId="10" xfId="0" applyFont="1" applyFill="1" applyBorder="1" applyAlignment="1" applyProtection="1" quotePrefix="1">
      <alignment horizontal="center" vertical="center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 applyProtection="1">
      <alignment horizontal="center" vertical="center" wrapText="1"/>
      <protection hidden="1"/>
    </xf>
    <xf numFmtId="0" fontId="14" fillId="34" borderId="20" xfId="0" applyFont="1" applyFill="1" applyBorder="1" applyAlignment="1" applyProtection="1">
      <alignment horizontal="center" vertical="center" wrapText="1"/>
      <protection hidden="1"/>
    </xf>
    <xf numFmtId="0" fontId="17" fillId="34" borderId="11" xfId="0" applyFont="1" applyFill="1" applyBorder="1" applyAlignment="1" applyProtection="1">
      <alignment horizontal="left" vertical="center" wrapText="1"/>
      <protection locked="0"/>
    </xf>
    <xf numFmtId="0" fontId="17" fillId="34" borderId="19" xfId="0" applyFont="1" applyFill="1" applyBorder="1" applyAlignment="1" applyProtection="1">
      <alignment horizontal="left" vertical="center" wrapText="1"/>
      <protection locked="0"/>
    </xf>
    <xf numFmtId="0" fontId="17" fillId="34" borderId="2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 quotePrefix="1">
      <alignment horizontal="left" vertical="center" wrapText="1"/>
      <protection hidden="1"/>
    </xf>
    <xf numFmtId="0" fontId="4" fillId="34" borderId="19" xfId="0" applyFont="1" applyFill="1" applyBorder="1" applyAlignment="1" applyProtection="1" quotePrefix="1">
      <alignment horizontal="left" vertical="center" wrapText="1"/>
      <protection hidden="1"/>
    </xf>
    <xf numFmtId="0" fontId="4" fillId="34" borderId="20" xfId="0" applyFont="1" applyFill="1" applyBorder="1" applyAlignment="1" applyProtection="1" quotePrefix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left" vertical="center" wrapText="1"/>
      <protection hidden="1"/>
    </xf>
    <xf numFmtId="0" fontId="4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0" xfId="0" applyFont="1" applyFill="1" applyBorder="1" applyAlignment="1" applyProtection="1">
      <alignment horizontal="left" vertical="center" wrapText="1"/>
      <protection hidden="1"/>
    </xf>
    <xf numFmtId="0" fontId="4" fillId="34" borderId="16" xfId="0" applyFont="1" applyFill="1" applyBorder="1" applyAlignment="1" applyProtection="1">
      <alignment horizontal="left" vertical="center" wrapText="1" indent="2"/>
      <protection hidden="1"/>
    </xf>
    <xf numFmtId="0" fontId="4" fillId="34" borderId="17" xfId="0" applyFont="1" applyFill="1" applyBorder="1" applyAlignment="1" applyProtection="1">
      <alignment horizontal="left" vertical="center" wrapText="1" indent="2"/>
      <protection hidden="1"/>
    </xf>
    <xf numFmtId="0" fontId="4" fillId="34" borderId="14" xfId="0" applyFont="1" applyFill="1" applyBorder="1" applyAlignment="1" applyProtection="1">
      <alignment horizontal="left" vertical="center" wrapText="1" indent="2"/>
      <protection hidden="1"/>
    </xf>
    <xf numFmtId="170" fontId="4" fillId="34" borderId="12" xfId="61" applyNumberFormat="1" applyFont="1" applyFill="1" applyBorder="1" applyAlignment="1" applyProtection="1">
      <alignment horizontal="center" shrinkToFit="1"/>
      <protection locked="0"/>
    </xf>
    <xf numFmtId="170" fontId="4" fillId="34" borderId="13" xfId="61" applyNumberFormat="1" applyFont="1" applyFill="1" applyBorder="1" applyAlignment="1" applyProtection="1">
      <alignment horizontal="center" shrinkToFit="1"/>
      <protection locked="0"/>
    </xf>
    <xf numFmtId="0" fontId="4" fillId="34" borderId="21" xfId="0" applyFont="1" applyFill="1" applyBorder="1" applyAlignment="1" applyProtection="1" quotePrefix="1">
      <alignment horizontal="left" vertical="center" wrapText="1" indent="2"/>
      <protection hidden="1"/>
    </xf>
    <xf numFmtId="0" fontId="4" fillId="34" borderId="18" xfId="0" applyFont="1" applyFill="1" applyBorder="1" applyAlignment="1" applyProtection="1" quotePrefix="1">
      <alignment horizontal="left" vertical="center" wrapText="1" indent="2"/>
      <protection hidden="1"/>
    </xf>
    <xf numFmtId="0" fontId="4" fillId="34" borderId="15" xfId="0" applyFont="1" applyFill="1" applyBorder="1" applyAlignment="1" applyProtection="1" quotePrefix="1">
      <alignment horizontal="left" vertical="center" wrapText="1" indent="2"/>
      <protection hidden="1"/>
    </xf>
    <xf numFmtId="0" fontId="4" fillId="34" borderId="11" xfId="0" applyFont="1" applyFill="1" applyBorder="1" applyAlignment="1" applyProtection="1" quotePrefix="1">
      <alignment horizontal="left" vertical="center" wrapText="1" indent="2"/>
      <protection hidden="1"/>
    </xf>
    <xf numFmtId="0" fontId="4" fillId="34" borderId="19" xfId="0" applyFont="1" applyFill="1" applyBorder="1" applyAlignment="1" applyProtection="1" quotePrefix="1">
      <alignment horizontal="left" vertical="center" wrapText="1" indent="2"/>
      <protection hidden="1"/>
    </xf>
    <xf numFmtId="0" fontId="4" fillId="34" borderId="20" xfId="0" applyFont="1" applyFill="1" applyBorder="1" applyAlignment="1" applyProtection="1" quotePrefix="1">
      <alignment horizontal="left" vertical="center" wrapText="1" indent="2"/>
      <protection hidden="1"/>
    </xf>
    <xf numFmtId="0" fontId="4" fillId="34" borderId="11" xfId="0" applyFont="1" applyFill="1" applyBorder="1" applyAlignment="1" applyProtection="1">
      <alignment horizontal="left" vertical="center" wrapText="1" indent="2"/>
      <protection hidden="1"/>
    </xf>
    <xf numFmtId="0" fontId="4" fillId="34" borderId="19" xfId="0" applyFont="1" applyFill="1" applyBorder="1" applyAlignment="1" applyProtection="1">
      <alignment horizontal="left" vertical="center" wrapText="1" indent="2"/>
      <protection hidden="1"/>
    </xf>
    <xf numFmtId="0" fontId="4" fillId="34" borderId="20" xfId="0" applyFont="1" applyFill="1" applyBorder="1" applyAlignment="1" applyProtection="1">
      <alignment horizontal="left" vertical="center" wrapText="1" indent="2"/>
      <protection hidden="1"/>
    </xf>
    <xf numFmtId="0" fontId="4" fillId="34" borderId="16" xfId="0" applyFont="1" applyFill="1" applyBorder="1" applyAlignment="1" applyProtection="1" quotePrefix="1">
      <alignment horizontal="left" vertical="center" wrapText="1"/>
      <protection hidden="1"/>
    </xf>
    <xf numFmtId="0" fontId="4" fillId="34" borderId="17" xfId="0" applyFont="1" applyFill="1" applyBorder="1" applyAlignment="1" applyProtection="1" quotePrefix="1">
      <alignment horizontal="left" vertical="center" wrapText="1"/>
      <protection hidden="1"/>
    </xf>
    <xf numFmtId="0" fontId="4" fillId="34" borderId="14" xfId="0" applyFont="1" applyFill="1" applyBorder="1" applyAlignment="1" applyProtection="1" quotePrefix="1">
      <alignment horizontal="left" vertical="center" wrapText="1"/>
      <protection hidden="1"/>
    </xf>
    <xf numFmtId="0" fontId="17" fillId="34" borderId="16" xfId="0" applyFont="1" applyFill="1" applyBorder="1" applyAlignment="1" applyProtection="1" quotePrefix="1">
      <alignment horizontal="left" vertical="center" wrapText="1"/>
      <protection hidden="1"/>
    </xf>
    <xf numFmtId="0" fontId="17" fillId="34" borderId="17" xfId="0" applyFont="1" applyFill="1" applyBorder="1" applyAlignment="1" applyProtection="1" quotePrefix="1">
      <alignment horizontal="left" vertical="center" wrapText="1"/>
      <protection hidden="1"/>
    </xf>
    <xf numFmtId="0" fontId="17" fillId="34" borderId="14" xfId="0" applyFont="1" applyFill="1" applyBorder="1" applyAlignment="1" applyProtection="1" quotePrefix="1">
      <alignment horizontal="left" vertical="center" wrapText="1"/>
      <protection hidden="1"/>
    </xf>
    <xf numFmtId="0" fontId="17" fillId="34" borderId="16" xfId="0" applyFont="1" applyFill="1" applyBorder="1" applyAlignment="1" applyProtection="1" quotePrefix="1">
      <alignment horizontal="left" vertical="center" wrapText="1"/>
      <protection locked="0"/>
    </xf>
    <xf numFmtId="0" fontId="17" fillId="34" borderId="17" xfId="0" applyFont="1" applyFill="1" applyBorder="1" applyAlignment="1" applyProtection="1" quotePrefix="1">
      <alignment horizontal="left" vertical="center" wrapText="1"/>
      <protection locked="0"/>
    </xf>
    <xf numFmtId="0" fontId="17" fillId="34" borderId="14" xfId="0" applyFont="1" applyFill="1" applyBorder="1" applyAlignment="1" applyProtection="1" quotePrefix="1">
      <alignment horizontal="left" vertical="center" wrapText="1"/>
      <protection locked="0"/>
    </xf>
    <xf numFmtId="0" fontId="4" fillId="34" borderId="16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17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14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21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18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15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21" xfId="0" applyFont="1" applyFill="1" applyBorder="1" applyAlignment="1" applyProtection="1" quotePrefix="1">
      <alignment horizontal="left" vertical="center" wrapText="1"/>
      <protection hidden="1"/>
    </xf>
    <xf numFmtId="0" fontId="4" fillId="34" borderId="18" xfId="0" applyFont="1" applyFill="1" applyBorder="1" applyAlignment="1" applyProtection="1" quotePrefix="1">
      <alignment vertical="center" wrapText="1"/>
      <protection hidden="1"/>
    </xf>
    <xf numFmtId="0" fontId="4" fillId="34" borderId="15" xfId="0" applyFont="1" applyFill="1" applyBorder="1" applyAlignment="1" applyProtection="1" quotePrefix="1">
      <alignment vertical="center" wrapText="1"/>
      <protection hidden="1"/>
    </xf>
    <xf numFmtId="0" fontId="4" fillId="34" borderId="22" xfId="0" applyFont="1" applyFill="1" applyBorder="1" applyAlignment="1" applyProtection="1" quotePrefix="1">
      <alignment horizontal="left" vertical="center" wrapText="1"/>
      <protection hidden="1"/>
    </xf>
    <xf numFmtId="0" fontId="4" fillId="34" borderId="0" xfId="0" applyFont="1" applyFill="1" applyBorder="1" applyAlignment="1" applyProtection="1" quotePrefix="1">
      <alignment horizontal="left" vertical="center" wrapText="1"/>
      <protection hidden="1"/>
    </xf>
    <xf numFmtId="0" fontId="4" fillId="34" borderId="23" xfId="0" applyFont="1" applyFill="1" applyBorder="1" applyAlignment="1" applyProtection="1" quotePrefix="1">
      <alignment horizontal="left" vertical="center" wrapText="1"/>
      <protection hidden="1"/>
    </xf>
    <xf numFmtId="0" fontId="17" fillId="34" borderId="11" xfId="0" applyFont="1" applyFill="1" applyBorder="1" applyAlignment="1" applyProtection="1" quotePrefix="1">
      <alignment horizontal="left" vertical="center" wrapText="1"/>
      <protection hidden="1"/>
    </xf>
    <xf numFmtId="0" fontId="17" fillId="34" borderId="19" xfId="0" applyFont="1" applyFill="1" applyBorder="1" applyAlignment="1" applyProtection="1" quotePrefix="1">
      <alignment horizontal="left" vertical="center" wrapText="1"/>
      <protection hidden="1"/>
    </xf>
    <xf numFmtId="0" fontId="17" fillId="34" borderId="20" xfId="0" applyFont="1" applyFill="1" applyBorder="1" applyAlignment="1" applyProtection="1" quotePrefix="1">
      <alignment horizontal="left" vertical="center" wrapText="1"/>
      <protection hidden="1"/>
    </xf>
    <xf numFmtId="0" fontId="14" fillId="34" borderId="11" xfId="0" applyFont="1" applyFill="1" applyBorder="1" applyAlignment="1" applyProtection="1" quotePrefix="1">
      <alignment horizontal="center" vertical="center"/>
      <protection hidden="1"/>
    </xf>
    <xf numFmtId="0" fontId="14" fillId="34" borderId="19" xfId="0" applyFont="1" applyFill="1" applyBorder="1" applyAlignment="1" applyProtection="1" quotePrefix="1">
      <alignment horizontal="center" vertical="center"/>
      <protection hidden="1"/>
    </xf>
    <xf numFmtId="0" fontId="14" fillId="34" borderId="20" xfId="0" applyFont="1" applyFill="1" applyBorder="1" applyAlignment="1" applyProtection="1" quotePrefix="1">
      <alignment horizontal="center" vertical="center"/>
      <protection hidden="1"/>
    </xf>
    <xf numFmtId="0" fontId="4" fillId="34" borderId="22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0" xfId="0" applyFont="1" applyFill="1" applyBorder="1" applyAlignment="1" applyProtection="1" quotePrefix="1">
      <alignment horizontal="left" vertical="center" wrapText="1" indent="1"/>
      <protection hidden="1"/>
    </xf>
    <xf numFmtId="0" fontId="4" fillId="34" borderId="23" xfId="0" applyFont="1" applyFill="1" applyBorder="1" applyAlignment="1" applyProtection="1" quotePrefix="1">
      <alignment horizontal="left" vertical="center" wrapText="1" indent="1"/>
      <protection hidden="1"/>
    </xf>
    <xf numFmtId="0" fontId="23" fillId="34" borderId="17" xfId="0" applyFont="1" applyFill="1" applyBorder="1" applyAlignment="1" applyProtection="1" quotePrefix="1">
      <alignment horizontal="center" vertical="center"/>
      <protection hidden="1"/>
    </xf>
    <xf numFmtId="0" fontId="23" fillId="34" borderId="0" xfId="0" applyFont="1" applyFill="1" applyBorder="1" applyAlignment="1" applyProtection="1" quotePrefix="1">
      <alignment horizontal="center" vertical="center"/>
      <protection hidden="1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165" fontId="19" fillId="34" borderId="0" xfId="0" applyNumberFormat="1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left" vertical="center"/>
      <protection hidden="1"/>
    </xf>
    <xf numFmtId="0" fontId="19" fillId="34" borderId="18" xfId="0" applyFont="1" applyFill="1" applyBorder="1" applyAlignment="1" applyProtection="1">
      <alignment horizontal="center" vertical="center" shrinkToFit="1"/>
      <protection locked="0"/>
    </xf>
    <xf numFmtId="0" fontId="16" fillId="34" borderId="0" xfId="0" applyFont="1" applyFill="1" applyBorder="1" applyAlignment="1" applyProtection="1">
      <alignment horizontal="right"/>
      <protection hidden="1"/>
    </xf>
    <xf numFmtId="0" fontId="16" fillId="34" borderId="0" xfId="0" applyFont="1" applyFill="1" applyBorder="1" applyAlignment="1" applyProtection="1">
      <alignment horizontal="right" vertical="top" wrapText="1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173" fontId="17" fillId="34" borderId="18" xfId="0" applyNumberFormat="1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/>
      <protection hidden="1"/>
    </xf>
    <xf numFmtId="0" fontId="4" fillId="34" borderId="19" xfId="0" applyFont="1" applyFill="1" applyBorder="1" applyAlignment="1" applyProtection="1">
      <alignment horizontal="left"/>
      <protection hidden="1"/>
    </xf>
    <xf numFmtId="171" fontId="4" fillId="34" borderId="11" xfId="0" applyNumberFormat="1" applyFont="1" applyFill="1" applyBorder="1" applyAlignment="1" applyProtection="1">
      <alignment horizontal="left" wrapText="1"/>
      <protection hidden="1"/>
    </xf>
    <xf numFmtId="171" fontId="4" fillId="34" borderId="19" xfId="0" applyNumberFormat="1" applyFont="1" applyFill="1" applyBorder="1" applyAlignment="1" applyProtection="1">
      <alignment horizontal="left" wrapText="1"/>
      <protection hidden="1"/>
    </xf>
    <xf numFmtId="171" fontId="4" fillId="34" borderId="20" xfId="0" applyNumberFormat="1" applyFont="1" applyFill="1" applyBorder="1" applyAlignment="1" applyProtection="1">
      <alignment horizontal="left" wrapText="1"/>
      <protection hidden="1"/>
    </xf>
    <xf numFmtId="174" fontId="4" fillId="34" borderId="11" xfId="0" applyNumberFormat="1" applyFont="1" applyFill="1" applyBorder="1" applyAlignment="1" applyProtection="1">
      <alignment horizontal="left" vertical="top" wrapText="1"/>
      <protection hidden="1"/>
    </xf>
    <xf numFmtId="174" fontId="4" fillId="34" borderId="19" xfId="0" applyNumberFormat="1" applyFont="1" applyFill="1" applyBorder="1" applyAlignment="1" applyProtection="1">
      <alignment horizontal="left" vertical="top" wrapText="1"/>
      <protection hidden="1"/>
    </xf>
    <xf numFmtId="174" fontId="4" fillId="34" borderId="20" xfId="0" applyNumberFormat="1" applyFont="1" applyFill="1" applyBorder="1" applyAlignment="1" applyProtection="1">
      <alignment horizontal="left" vertical="top" wrapText="1"/>
      <protection hidden="1"/>
    </xf>
    <xf numFmtId="0" fontId="14" fillId="34" borderId="16" xfId="0" applyFont="1" applyFill="1" applyBorder="1" applyAlignment="1" applyProtection="1">
      <alignment horizontal="center" vertical="center"/>
      <protection hidden="1"/>
    </xf>
    <xf numFmtId="0" fontId="14" fillId="34" borderId="17" xfId="0" applyFont="1" applyFill="1" applyBorder="1" applyAlignment="1" applyProtection="1">
      <alignment horizontal="center" vertical="center"/>
      <protection hidden="1"/>
    </xf>
    <xf numFmtId="0" fontId="14" fillId="34" borderId="14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0" fontId="14" fillId="34" borderId="18" xfId="0" applyFont="1" applyFill="1" applyBorder="1" applyAlignment="1" applyProtection="1">
      <alignment horizontal="center" vertical="center"/>
      <protection hidden="1"/>
    </xf>
    <xf numFmtId="0" fontId="14" fillId="34" borderId="15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 wrapText="1"/>
      <protection hidden="1"/>
    </xf>
    <xf numFmtId="0" fontId="14" fillId="34" borderId="13" xfId="0" applyFont="1" applyFill="1" applyBorder="1" applyAlignment="1" applyProtection="1">
      <alignment horizontal="center" vertical="center" wrapText="1"/>
      <protection hidden="1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1" fontId="4" fillId="34" borderId="11" xfId="0" applyNumberFormat="1" applyFont="1" applyFill="1" applyBorder="1" applyAlignment="1" applyProtection="1">
      <alignment horizontal="center"/>
      <protection locked="0"/>
    </xf>
    <xf numFmtId="1" fontId="4" fillId="34" borderId="19" xfId="0" applyNumberFormat="1" applyFont="1" applyFill="1" applyBorder="1" applyAlignment="1" applyProtection="1">
      <alignment horizontal="center"/>
      <protection locked="0"/>
    </xf>
    <xf numFmtId="1" fontId="4" fillId="34" borderId="20" xfId="0" applyNumberFormat="1" applyFont="1" applyFill="1" applyBorder="1" applyAlignment="1" applyProtection="1">
      <alignment horizontal="center"/>
      <protection locked="0"/>
    </xf>
    <xf numFmtId="170" fontId="4" fillId="34" borderId="11" xfId="0" applyNumberFormat="1" applyFont="1" applyFill="1" applyBorder="1" applyAlignment="1" applyProtection="1">
      <alignment horizontal="center" vertical="center"/>
      <protection locked="0"/>
    </xf>
    <xf numFmtId="170" fontId="4" fillId="34" borderId="19" xfId="0" applyNumberFormat="1" applyFont="1" applyFill="1" applyBorder="1" applyAlignment="1" applyProtection="1">
      <alignment horizontal="center" vertical="center"/>
      <protection locked="0"/>
    </xf>
    <xf numFmtId="170" fontId="4" fillId="34" borderId="20" xfId="0" applyNumberFormat="1" applyFont="1" applyFill="1" applyBorder="1" applyAlignment="1" applyProtection="1">
      <alignment horizontal="center" vertical="center"/>
      <protection locked="0"/>
    </xf>
    <xf numFmtId="176" fontId="4" fillId="34" borderId="11" xfId="0" applyNumberFormat="1" applyFont="1" applyFill="1" applyBorder="1" applyAlignment="1" applyProtection="1">
      <alignment horizontal="center"/>
      <protection locked="0"/>
    </xf>
    <xf numFmtId="176" fontId="4" fillId="34" borderId="19" xfId="0" applyNumberFormat="1" applyFont="1" applyFill="1" applyBorder="1" applyAlignment="1" applyProtection="1">
      <alignment horizontal="center"/>
      <protection locked="0"/>
    </xf>
    <xf numFmtId="176" fontId="4" fillId="34" borderId="20" xfId="0" applyNumberFormat="1" applyFont="1" applyFill="1" applyBorder="1" applyAlignment="1" applyProtection="1">
      <alignment horizontal="center"/>
      <protection locked="0"/>
    </xf>
    <xf numFmtId="1" fontId="4" fillId="35" borderId="11" xfId="0" applyNumberFormat="1" applyFont="1" applyFill="1" applyBorder="1" applyAlignment="1" applyProtection="1">
      <alignment horizontal="center"/>
      <protection hidden="1"/>
    </xf>
    <xf numFmtId="1" fontId="4" fillId="35" borderId="19" xfId="0" applyNumberFormat="1" applyFont="1" applyFill="1" applyBorder="1" applyAlignment="1" applyProtection="1">
      <alignment horizontal="center"/>
      <protection hidden="1"/>
    </xf>
    <xf numFmtId="1" fontId="4" fillId="35" borderId="20" xfId="0" applyNumberFormat="1" applyFont="1" applyFill="1" applyBorder="1" applyAlignment="1" applyProtection="1">
      <alignment horizontal="center"/>
      <protection hidden="1"/>
    </xf>
    <xf numFmtId="170" fontId="4" fillId="35" borderId="11" xfId="0" applyNumberFormat="1" applyFont="1" applyFill="1" applyBorder="1" applyAlignment="1" applyProtection="1">
      <alignment horizontal="center" vertical="center"/>
      <protection hidden="1"/>
    </xf>
    <xf numFmtId="170" fontId="4" fillId="35" borderId="19" xfId="0" applyNumberFormat="1" applyFont="1" applyFill="1" applyBorder="1" applyAlignment="1" applyProtection="1">
      <alignment horizontal="center" vertical="center"/>
      <protection hidden="1"/>
    </xf>
    <xf numFmtId="170" fontId="4" fillId="35" borderId="20" xfId="0" applyNumberFormat="1" applyFont="1" applyFill="1" applyBorder="1" applyAlignment="1" applyProtection="1">
      <alignment horizontal="center" vertical="center"/>
      <protection hidden="1"/>
    </xf>
    <xf numFmtId="172" fontId="4" fillId="34" borderId="11" xfId="0" applyNumberFormat="1" applyFont="1" applyFill="1" applyBorder="1" applyAlignment="1" applyProtection="1">
      <alignment horizontal="center"/>
      <protection locked="0"/>
    </xf>
    <xf numFmtId="172" fontId="4" fillId="34" borderId="19" xfId="0" applyNumberFormat="1" applyFont="1" applyFill="1" applyBorder="1" applyAlignment="1" applyProtection="1">
      <alignment horizontal="center"/>
      <protection locked="0"/>
    </xf>
    <xf numFmtId="172" fontId="4" fillId="34" borderId="20" xfId="0" applyNumberFormat="1" applyFont="1" applyFill="1" applyBorder="1" applyAlignment="1" applyProtection="1">
      <alignment horizontal="center"/>
      <protection locked="0"/>
    </xf>
    <xf numFmtId="1" fontId="4" fillId="35" borderId="11" xfId="0" applyNumberFormat="1" applyFont="1" applyFill="1" applyBorder="1" applyAlignment="1" applyProtection="1">
      <alignment horizontal="center" vertical="center"/>
      <protection hidden="1"/>
    </xf>
    <xf numFmtId="1" fontId="4" fillId="35" borderId="19" xfId="0" applyNumberFormat="1" applyFont="1" applyFill="1" applyBorder="1" applyAlignment="1" applyProtection="1">
      <alignment horizontal="center" vertical="center"/>
      <protection hidden="1"/>
    </xf>
    <xf numFmtId="1" fontId="4" fillId="35" borderId="20" xfId="0" applyNumberFormat="1" applyFont="1" applyFill="1" applyBorder="1" applyAlignment="1" applyProtection="1">
      <alignment horizontal="center" vertical="center"/>
      <protection hidden="1"/>
    </xf>
    <xf numFmtId="1" fontId="4" fillId="34" borderId="11" xfId="0" applyNumberFormat="1" applyFont="1" applyFill="1" applyBorder="1" applyAlignment="1" applyProtection="1">
      <alignment horizontal="center" vertical="center"/>
      <protection locked="0"/>
    </xf>
    <xf numFmtId="1" fontId="4" fillId="34" borderId="19" xfId="0" applyNumberFormat="1" applyFont="1" applyFill="1" applyBorder="1" applyAlignment="1" applyProtection="1">
      <alignment horizontal="center" vertical="center"/>
      <protection locked="0"/>
    </xf>
    <xf numFmtId="1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center" wrapText="1" indent="1"/>
      <protection hidden="1"/>
    </xf>
    <xf numFmtId="0" fontId="4" fillId="34" borderId="17" xfId="0" applyFont="1" applyFill="1" applyBorder="1" applyAlignment="1" applyProtection="1">
      <alignment horizontal="left" vertical="center" wrapText="1" indent="1"/>
      <protection hidden="1"/>
    </xf>
    <xf numFmtId="0" fontId="4" fillId="34" borderId="14" xfId="0" applyFont="1" applyFill="1" applyBorder="1" applyAlignment="1" applyProtection="1">
      <alignment horizontal="left" vertical="center" wrapText="1" indent="1"/>
      <protection hidden="1"/>
    </xf>
    <xf numFmtId="1" fontId="4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7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170" fontId="4" fillId="34" borderId="16" xfId="0" applyNumberFormat="1" applyFont="1" applyFill="1" applyBorder="1" applyAlignment="1" applyProtection="1">
      <alignment horizontal="center" vertical="center" wrapText="1"/>
      <protection hidden="1"/>
    </xf>
    <xf numFmtId="170" fontId="4" fillId="34" borderId="17" xfId="0" applyNumberFormat="1" applyFont="1" applyFill="1" applyBorder="1" applyAlignment="1" applyProtection="1">
      <alignment horizontal="center" vertical="center" wrapText="1"/>
      <protection hidden="1"/>
    </xf>
    <xf numFmtId="170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left" vertical="center" wrapText="1" indent="1"/>
      <protection hidden="1"/>
    </xf>
    <xf numFmtId="0" fontId="4" fillId="34" borderId="18" xfId="0" applyFont="1" applyFill="1" applyBorder="1" applyAlignment="1" applyProtection="1">
      <alignment horizontal="left" vertical="center" wrapText="1" indent="1"/>
      <protection hidden="1"/>
    </xf>
    <xf numFmtId="0" fontId="4" fillId="34" borderId="15" xfId="0" applyFont="1" applyFill="1" applyBorder="1" applyAlignment="1" applyProtection="1">
      <alignment horizontal="left" vertical="center" wrapText="1" indent="1"/>
      <protection hidden="1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8" xfId="0" applyNumberFormat="1" applyFont="1" applyFill="1" applyBorder="1" applyAlignment="1" applyProtection="1">
      <alignment horizontal="center" vertical="center"/>
      <protection locked="0"/>
    </xf>
    <xf numFmtId="1" fontId="4" fillId="34" borderId="15" xfId="0" applyNumberFormat="1" applyFont="1" applyFill="1" applyBorder="1" applyAlignment="1" applyProtection="1">
      <alignment horizontal="center" vertical="center"/>
      <protection locked="0"/>
    </xf>
    <xf numFmtId="170" fontId="4" fillId="34" borderId="21" xfId="0" applyNumberFormat="1" applyFont="1" applyFill="1" applyBorder="1" applyAlignment="1" applyProtection="1">
      <alignment horizontal="center" vertical="center"/>
      <protection locked="0"/>
    </xf>
    <xf numFmtId="170" fontId="4" fillId="34" borderId="18" xfId="0" applyNumberFormat="1" applyFont="1" applyFill="1" applyBorder="1" applyAlignment="1" applyProtection="1">
      <alignment horizontal="center" vertical="center"/>
      <protection locked="0"/>
    </xf>
    <xf numFmtId="17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left" vertical="center" wrapText="1" indent="1"/>
      <protection hidden="1"/>
    </xf>
    <xf numFmtId="0" fontId="4" fillId="34" borderId="19" xfId="0" applyFont="1" applyFill="1" applyBorder="1" applyAlignment="1" applyProtection="1">
      <alignment horizontal="left" vertical="center" wrapText="1" indent="1"/>
      <protection hidden="1"/>
    </xf>
    <xf numFmtId="0" fontId="4" fillId="34" borderId="20" xfId="0" applyFont="1" applyFill="1" applyBorder="1" applyAlignment="1" applyProtection="1">
      <alignment horizontal="left" vertical="center" wrapText="1" indent="1"/>
      <protection hidden="1"/>
    </xf>
    <xf numFmtId="172" fontId="4" fillId="35" borderId="11" xfId="0" applyNumberFormat="1" applyFont="1" applyFill="1" applyBorder="1" applyAlignment="1" applyProtection="1">
      <alignment horizontal="center"/>
      <protection hidden="1"/>
    </xf>
    <xf numFmtId="172" fontId="4" fillId="35" borderId="19" xfId="0" applyNumberFormat="1" applyFont="1" applyFill="1" applyBorder="1" applyAlignment="1" applyProtection="1">
      <alignment horizontal="center"/>
      <protection hidden="1"/>
    </xf>
    <xf numFmtId="172" fontId="4" fillId="35" borderId="20" xfId="0" applyNumberFormat="1" applyFont="1" applyFill="1" applyBorder="1" applyAlignment="1" applyProtection="1">
      <alignment horizontal="center"/>
      <protection hidden="1"/>
    </xf>
    <xf numFmtId="1" fontId="4" fillId="34" borderId="17" xfId="0" applyNumberFormat="1" applyFont="1" applyFill="1" applyBorder="1" applyAlignment="1" applyProtection="1">
      <alignment/>
      <protection hidden="1"/>
    </xf>
    <xf numFmtId="1" fontId="4" fillId="34" borderId="14" xfId="0" applyNumberFormat="1" applyFont="1" applyFill="1" applyBorder="1" applyAlignment="1" applyProtection="1">
      <alignment/>
      <protection hidden="1"/>
    </xf>
    <xf numFmtId="170" fontId="4" fillId="34" borderId="16" xfId="0" applyNumberFormat="1" applyFont="1" applyFill="1" applyBorder="1" applyAlignment="1" applyProtection="1">
      <alignment/>
      <protection hidden="1"/>
    </xf>
    <xf numFmtId="170" fontId="4" fillId="34" borderId="17" xfId="0" applyNumberFormat="1" applyFont="1" applyFill="1" applyBorder="1" applyAlignment="1" applyProtection="1">
      <alignment/>
      <protection hidden="1"/>
    </xf>
    <xf numFmtId="170" fontId="4" fillId="34" borderId="14" xfId="0" applyNumberFormat="1" applyFont="1" applyFill="1" applyBorder="1" applyAlignment="1" applyProtection="1">
      <alignment/>
      <protection hidden="1"/>
    </xf>
    <xf numFmtId="172" fontId="4" fillId="34" borderId="21" xfId="0" applyNumberFormat="1" applyFont="1" applyFill="1" applyBorder="1" applyAlignment="1" applyProtection="1">
      <alignment horizontal="center" vertical="center"/>
      <protection locked="0"/>
    </xf>
    <xf numFmtId="172" fontId="4" fillId="34" borderId="18" xfId="0" applyNumberFormat="1" applyFont="1" applyFill="1" applyBorder="1" applyAlignment="1" applyProtection="1">
      <alignment horizontal="center" vertical="center"/>
      <protection locked="0"/>
    </xf>
    <xf numFmtId="172" fontId="4" fillId="34" borderId="15" xfId="0" applyNumberFormat="1" applyFont="1" applyFill="1" applyBorder="1" applyAlignment="1" applyProtection="1">
      <alignment horizontal="center" vertical="center"/>
      <protection locked="0"/>
    </xf>
    <xf numFmtId="172" fontId="4" fillId="34" borderId="11" xfId="0" applyNumberFormat="1" applyFont="1" applyFill="1" applyBorder="1" applyAlignment="1" applyProtection="1">
      <alignment horizontal="center" vertical="center"/>
      <protection locked="0"/>
    </xf>
    <xf numFmtId="172" fontId="4" fillId="34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20" xfId="0" applyNumberFormat="1" applyFont="1" applyFill="1" applyBorder="1" applyAlignment="1" applyProtection="1">
      <alignment horizontal="center" vertical="center"/>
      <protection locked="0"/>
    </xf>
    <xf numFmtId="3" fontId="4" fillId="34" borderId="11" xfId="0" applyNumberFormat="1" applyFont="1" applyFill="1" applyBorder="1" applyAlignment="1" applyProtection="1">
      <alignment horizontal="center" vertical="center"/>
      <protection locked="0"/>
    </xf>
    <xf numFmtId="3" fontId="4" fillId="34" borderId="19" xfId="0" applyNumberFormat="1" applyFont="1" applyFill="1" applyBorder="1" applyAlignment="1" applyProtection="1">
      <alignment horizontal="center" vertical="center"/>
      <protection locked="0"/>
    </xf>
    <xf numFmtId="3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hidden="1"/>
    </xf>
    <xf numFmtId="0" fontId="14" fillId="34" borderId="19" xfId="0" applyFont="1" applyFill="1" applyBorder="1" applyAlignment="1" applyProtection="1">
      <alignment horizontal="center" vertical="center"/>
      <protection hidden="1"/>
    </xf>
    <xf numFmtId="0" fontId="14" fillId="34" borderId="20" xfId="0" applyFont="1" applyFill="1" applyBorder="1" applyAlignment="1" applyProtection="1">
      <alignment horizontal="center" vertical="center"/>
      <protection hidden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2" fontId="4" fillId="34" borderId="19" xfId="0" applyNumberFormat="1" applyFont="1" applyFill="1" applyBorder="1" applyAlignment="1" applyProtection="1">
      <alignment horizontal="center" vertical="center"/>
      <protection locked="0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171" fontId="19" fillId="34" borderId="18" xfId="0" applyNumberFormat="1" applyFont="1" applyFill="1" applyBorder="1" applyAlignment="1" applyProtection="1">
      <alignment horizontal="center" vertical="center" shrinkToFit="1"/>
      <protection hidden="1"/>
    </xf>
    <xf numFmtId="165" fontId="19" fillId="34" borderId="0" xfId="0" applyNumberFormat="1" applyFont="1" applyFill="1" applyBorder="1" applyAlignment="1" applyProtection="1">
      <alignment horizontal="left" vertical="center" indent="1"/>
      <protection locked="0"/>
    </xf>
    <xf numFmtId="175" fontId="14" fillId="34" borderId="16" xfId="0" applyNumberFormat="1" applyFont="1" applyFill="1" applyBorder="1" applyAlignment="1" applyProtection="1" quotePrefix="1">
      <alignment horizontal="center" vertical="center" wrapText="1"/>
      <protection hidden="1"/>
    </xf>
    <xf numFmtId="175" fontId="14" fillId="34" borderId="17" xfId="0" applyNumberFormat="1" applyFont="1" applyFill="1" applyBorder="1" applyAlignment="1" applyProtection="1" quotePrefix="1">
      <alignment horizontal="center" vertical="center" wrapText="1"/>
      <protection hidden="1"/>
    </xf>
    <xf numFmtId="175" fontId="14" fillId="34" borderId="14" xfId="0" applyNumberFormat="1" applyFont="1" applyFill="1" applyBorder="1" applyAlignment="1" applyProtection="1" quotePrefix="1">
      <alignment horizontal="center" vertical="center" wrapText="1"/>
      <protection hidden="1"/>
    </xf>
    <xf numFmtId="175" fontId="14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175" fontId="14" fillId="34" borderId="18" xfId="0" applyNumberFormat="1" applyFont="1" applyFill="1" applyBorder="1" applyAlignment="1" applyProtection="1" quotePrefix="1">
      <alignment horizontal="center" vertical="center" wrapText="1"/>
      <protection hidden="1"/>
    </xf>
    <xf numFmtId="175" fontId="14" fillId="34" borderId="15" xfId="0" applyNumberFormat="1" applyFont="1" applyFill="1" applyBorder="1" applyAlignment="1" applyProtection="1" quotePrefix="1">
      <alignment horizontal="center" vertical="center" wrapText="1"/>
      <protection hidden="1"/>
    </xf>
    <xf numFmtId="167" fontId="14" fillId="34" borderId="16" xfId="0" applyNumberFormat="1" applyFont="1" applyFill="1" applyBorder="1" applyAlignment="1" applyProtection="1" quotePrefix="1">
      <alignment horizontal="center" vertical="center" wrapText="1"/>
      <protection hidden="1"/>
    </xf>
    <xf numFmtId="167" fontId="14" fillId="34" borderId="17" xfId="0" applyNumberFormat="1" applyFont="1" applyFill="1" applyBorder="1" applyAlignment="1" applyProtection="1" quotePrefix="1">
      <alignment horizontal="center" vertical="center" wrapText="1"/>
      <protection hidden="1"/>
    </xf>
    <xf numFmtId="167" fontId="14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167" fontId="14" fillId="34" borderId="18" xfId="0" applyNumberFormat="1" applyFont="1" applyFill="1" applyBorder="1" applyAlignment="1" applyProtection="1" quotePrefix="1">
      <alignment horizontal="center" vertical="center" wrapText="1"/>
      <protection hidden="1"/>
    </xf>
    <xf numFmtId="167" fontId="14" fillId="34" borderId="14" xfId="0" applyNumberFormat="1" applyFont="1" applyFill="1" applyBorder="1" applyAlignment="1" applyProtection="1" quotePrefix="1">
      <alignment horizontal="center" vertical="center" wrapText="1"/>
      <protection hidden="1"/>
    </xf>
    <xf numFmtId="167" fontId="14" fillId="34" borderId="15" xfId="0" applyNumberFormat="1" applyFont="1" applyFill="1" applyBorder="1" applyAlignment="1" applyProtection="1" quotePrefix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9525</xdr:rowOff>
    </xdr:from>
    <xdr:to>
      <xdr:col>3</xdr:col>
      <xdr:colOff>1266825</xdr:colOff>
      <xdr:row>130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6115050" cy="821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104775</xdr:rowOff>
    </xdr:from>
    <xdr:to>
      <xdr:col>4</xdr:col>
      <xdr:colOff>600075</xdr:colOff>
      <xdr:row>198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623000"/>
          <a:ext cx="684847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%20&#1040;&#1083;&#1077;&#1089;&#1103;\&#1054;&#1090;&#1095;&#1077;&#1090;%20&#1052;&#1048;&#1053;&#1060;&#1048;&#1053;\2016\2016&#1075;&#1086;&#1076;\&#1073;&#1072;&#1083;&#1072;&#1085;&#1089;%20&#1087;&#1086;%20&#1084;&#1089;&#109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Норм.коэффиц."/>
      <sheetName val="Увязки внутри форм"/>
      <sheetName val="Увязки межд.форм."/>
      <sheetName val="Лист1"/>
    </sheetNames>
    <sheetDataSet>
      <sheetData sheetId="1">
        <row r="4">
          <cell r="N4" t="str">
            <v>январь</v>
          </cell>
          <cell r="P4" t="str">
            <v>декабрь</v>
          </cell>
        </row>
        <row r="5">
          <cell r="K5">
            <v>42735</v>
          </cell>
        </row>
        <row r="7">
          <cell r="E7" t="str">
            <v>Открытое акционерное общество " Белэнергозащита"</v>
          </cell>
        </row>
        <row r="9">
          <cell r="E9" t="str">
            <v>Теплоизоляционные работы</v>
          </cell>
        </row>
        <row r="10">
          <cell r="E10" t="str">
            <v>ОАО</v>
          </cell>
        </row>
        <row r="11">
          <cell r="E11" t="str">
            <v>ГПО "Белэнерго", Минэнерго</v>
          </cell>
        </row>
        <row r="12">
          <cell r="E12" t="str">
            <v>тыс. руб.</v>
          </cell>
        </row>
        <row r="13">
          <cell r="E13" t="str">
            <v>220021, г. Минск, пер. Бехтерева, 7</v>
          </cell>
        </row>
        <row r="107">
          <cell r="F107" t="str">
            <v>Муха В.И.</v>
          </cell>
        </row>
        <row r="110">
          <cell r="F110" t="str">
            <v>Дубова Е.А.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1"/>
  <sheetViews>
    <sheetView tabSelected="1" view="pageBreakPreview" zoomScaleSheetLayoutView="100" zoomScalePageLayoutView="0" workbookViewId="0" topLeftCell="A31">
      <selection activeCell="C207" sqref="C207"/>
    </sheetView>
  </sheetViews>
  <sheetFormatPr defaultColWidth="9.00390625" defaultRowHeight="12.75"/>
  <cols>
    <col min="1" max="1" width="23.875" style="0" customWidth="1"/>
    <col min="2" max="2" width="26.375" style="0" customWidth="1"/>
    <col min="3" max="3" width="13.375" style="0" customWidth="1"/>
    <col min="4" max="4" width="18.375" style="0" customWidth="1"/>
  </cols>
  <sheetData>
    <row r="3" spans="1:3" ht="15.75">
      <c r="A3" s="2" t="s">
        <v>1</v>
      </c>
      <c r="B3" s="3"/>
      <c r="C3" s="4">
        <f>C6+C7</f>
        <v>98.74</v>
      </c>
    </row>
    <row r="5" spans="1:3" ht="41.25" customHeight="1">
      <c r="A5" s="5" t="s">
        <v>2</v>
      </c>
      <c r="B5" s="5" t="s">
        <v>3</v>
      </c>
      <c r="C5" s="5" t="s">
        <v>0</v>
      </c>
    </row>
    <row r="6" spans="1:3" ht="12.75">
      <c r="A6" s="6" t="s">
        <v>4</v>
      </c>
      <c r="B6" s="7">
        <v>2536935</v>
      </c>
      <c r="C6" s="1">
        <v>98.74</v>
      </c>
    </row>
    <row r="7" spans="1:3" ht="12.75">
      <c r="A7" s="8" t="s">
        <v>5</v>
      </c>
      <c r="B7" s="4">
        <f>B9+B10+B11</f>
        <v>0</v>
      </c>
      <c r="C7" s="4">
        <f>C9+C10+C11</f>
        <v>0</v>
      </c>
    </row>
    <row r="8" spans="1:3" ht="12.75">
      <c r="A8" s="8" t="s">
        <v>6</v>
      </c>
      <c r="B8" s="9" t="s">
        <v>7</v>
      </c>
      <c r="C8" s="9" t="s">
        <v>7</v>
      </c>
    </row>
    <row r="9" spans="1:3" ht="12.75">
      <c r="A9" s="6" t="s">
        <v>8</v>
      </c>
      <c r="B9" s="1"/>
      <c r="C9" s="1"/>
    </row>
    <row r="10" spans="1:3" ht="12.75">
      <c r="A10" s="6" t="s">
        <v>9</v>
      </c>
      <c r="B10" s="1"/>
      <c r="C10" s="1"/>
    </row>
    <row r="11" spans="1:3" ht="12.75">
      <c r="A11" s="6" t="s">
        <v>10</v>
      </c>
      <c r="B11" s="7"/>
      <c r="C11" s="1"/>
    </row>
    <row r="14" ht="15.75">
      <c r="A14" s="22" t="s">
        <v>39</v>
      </c>
    </row>
    <row r="15" spans="1:4" ht="24">
      <c r="A15" s="21" t="s">
        <v>38</v>
      </c>
      <c r="B15" s="20" t="s">
        <v>37</v>
      </c>
      <c r="C15" s="19" t="s">
        <v>36</v>
      </c>
      <c r="D15" s="19" t="s">
        <v>35</v>
      </c>
    </row>
    <row r="16" spans="1:4" ht="27.75" customHeight="1">
      <c r="A16" s="12" t="s">
        <v>34</v>
      </c>
      <c r="B16" s="11" t="s">
        <v>30</v>
      </c>
      <c r="C16" s="18">
        <f>C17+C19</f>
        <v>233</v>
      </c>
      <c r="D16" s="18">
        <f>D17+D19</f>
        <v>233</v>
      </c>
    </row>
    <row r="17" spans="1:4" ht="29.25" customHeight="1">
      <c r="A17" s="12" t="s">
        <v>33</v>
      </c>
      <c r="B17" s="11" t="s">
        <v>30</v>
      </c>
      <c r="C17" s="10">
        <v>1</v>
      </c>
      <c r="D17" s="10">
        <v>1</v>
      </c>
    </row>
    <row r="18" spans="1:4" ht="32.25" customHeight="1">
      <c r="A18" s="12" t="s">
        <v>31</v>
      </c>
      <c r="B18" s="11" t="s">
        <v>30</v>
      </c>
      <c r="C18" s="10"/>
      <c r="D18" s="10"/>
    </row>
    <row r="19" spans="1:4" ht="28.5" customHeight="1">
      <c r="A19" s="12" t="s">
        <v>32</v>
      </c>
      <c r="B19" s="11" t="s">
        <v>30</v>
      </c>
      <c r="C19" s="10">
        <v>232</v>
      </c>
      <c r="D19" s="10">
        <v>232</v>
      </c>
    </row>
    <row r="20" spans="1:4" ht="34.5" customHeight="1">
      <c r="A20" s="12" t="s">
        <v>31</v>
      </c>
      <c r="B20" s="11" t="s">
        <v>30</v>
      </c>
      <c r="C20" s="10"/>
      <c r="D20" s="10"/>
    </row>
    <row r="21" spans="1:4" ht="39" customHeight="1">
      <c r="A21" s="12" t="s">
        <v>29</v>
      </c>
      <c r="B21" s="11" t="s">
        <v>27</v>
      </c>
      <c r="C21" s="13">
        <v>258.115</v>
      </c>
      <c r="D21" s="13">
        <v>205.3</v>
      </c>
    </row>
    <row r="22" spans="1:4" ht="38.25" customHeight="1">
      <c r="A22" s="12" t="s">
        <v>28</v>
      </c>
      <c r="B22" s="11" t="s">
        <v>27</v>
      </c>
      <c r="C22" s="13">
        <v>258.115</v>
      </c>
      <c r="D22" s="13">
        <v>205.3</v>
      </c>
    </row>
    <row r="23" spans="1:4" ht="49.5" customHeight="1">
      <c r="A23" s="12" t="s">
        <v>26</v>
      </c>
      <c r="B23" s="11" t="s">
        <v>13</v>
      </c>
      <c r="C23" s="17">
        <v>0.10046</v>
      </c>
      <c r="D23" s="17">
        <v>0.07992</v>
      </c>
    </row>
    <row r="24" spans="1:4" ht="53.25" customHeight="1">
      <c r="A24" s="12" t="s">
        <v>25</v>
      </c>
      <c r="B24" s="11" t="s">
        <v>13</v>
      </c>
      <c r="C24" s="17"/>
      <c r="D24" s="17"/>
    </row>
    <row r="25" spans="1:4" ht="51.75" customHeight="1">
      <c r="A25" s="12" t="s">
        <v>24</v>
      </c>
      <c r="B25" s="11" t="s">
        <v>13</v>
      </c>
      <c r="C25" s="17"/>
      <c r="D25" s="17"/>
    </row>
    <row r="26" spans="1:4" ht="50.25" customHeight="1">
      <c r="A26" s="12" t="s">
        <v>23</v>
      </c>
      <c r="B26" s="11" t="s">
        <v>13</v>
      </c>
      <c r="C26" s="17">
        <v>0.10046</v>
      </c>
      <c r="D26" s="17">
        <v>0.07992</v>
      </c>
    </row>
    <row r="27" spans="1:4" ht="61.5" customHeight="1">
      <c r="A27" s="12" t="s">
        <v>22</v>
      </c>
      <c r="B27" s="11" t="s">
        <v>13</v>
      </c>
      <c r="C27" s="17"/>
      <c r="D27" s="17"/>
    </row>
    <row r="28" spans="1:4" ht="61.5" customHeight="1">
      <c r="A28" s="12" t="s">
        <v>21</v>
      </c>
      <c r="B28" s="11" t="s">
        <v>13</v>
      </c>
      <c r="C28" s="17"/>
      <c r="D28" s="17"/>
    </row>
    <row r="29" spans="1:4" ht="28.5" customHeight="1">
      <c r="A29" s="12" t="s">
        <v>20</v>
      </c>
      <c r="B29" s="11" t="s">
        <v>19</v>
      </c>
      <c r="C29" s="16">
        <v>2015</v>
      </c>
      <c r="D29" s="14" t="s">
        <v>15</v>
      </c>
    </row>
    <row r="30" spans="1:4" ht="36.75" customHeight="1">
      <c r="A30" s="12" t="s">
        <v>18</v>
      </c>
      <c r="B30" s="11" t="s">
        <v>16</v>
      </c>
      <c r="C30" s="15">
        <v>42454</v>
      </c>
      <c r="D30" s="14" t="s">
        <v>15</v>
      </c>
    </row>
    <row r="31" spans="1:4" ht="25.5" customHeight="1">
      <c r="A31" s="12" t="s">
        <v>17</v>
      </c>
      <c r="B31" s="11" t="s">
        <v>16</v>
      </c>
      <c r="C31" s="15">
        <v>42482</v>
      </c>
      <c r="D31" s="14" t="s">
        <v>15</v>
      </c>
    </row>
    <row r="32" spans="1:4" ht="27" customHeight="1">
      <c r="A32" s="12" t="s">
        <v>14</v>
      </c>
      <c r="B32" s="11" t="s">
        <v>13</v>
      </c>
      <c r="C32" s="13">
        <v>2.18</v>
      </c>
      <c r="D32" s="13">
        <v>1.96</v>
      </c>
    </row>
    <row r="33" spans="1:4" ht="36" customHeight="1">
      <c r="A33" s="12" t="s">
        <v>12</v>
      </c>
      <c r="B33" s="11" t="s">
        <v>11</v>
      </c>
      <c r="C33" s="10"/>
      <c r="D33" s="10"/>
    </row>
    <row r="35" spans="1:4" ht="24" customHeight="1">
      <c r="A35" s="24" t="s">
        <v>40</v>
      </c>
      <c r="B35" s="11" t="s">
        <v>41</v>
      </c>
      <c r="C35" s="10">
        <v>304</v>
      </c>
      <c r="D35" s="10">
        <v>288</v>
      </c>
    </row>
    <row r="37" spans="1:4" ht="39" customHeight="1">
      <c r="A37" s="81" t="s">
        <v>42</v>
      </c>
      <c r="B37" s="82"/>
      <c r="C37" s="82"/>
      <c r="D37" s="82"/>
    </row>
    <row r="38" spans="1:4" ht="12.75">
      <c r="A38" s="83" t="s">
        <v>43</v>
      </c>
      <c r="B38" s="83"/>
      <c r="C38" s="83"/>
      <c r="D38" s="83"/>
    </row>
    <row r="41" spans="1:4" ht="29.25" customHeight="1">
      <c r="A41" s="86" t="s">
        <v>44</v>
      </c>
      <c r="B41" s="86"/>
      <c r="C41" s="86"/>
      <c r="D41" s="86"/>
    </row>
    <row r="42" spans="1:4" ht="12.75">
      <c r="A42" s="84">
        <v>42822</v>
      </c>
      <c r="B42" s="85"/>
      <c r="C42" s="23"/>
      <c r="D42" s="23"/>
    </row>
    <row r="44" spans="1:4" ht="30.75" customHeight="1">
      <c r="A44" s="87" t="s">
        <v>45</v>
      </c>
      <c r="B44" s="87"/>
      <c r="C44" s="87"/>
      <c r="D44" s="87"/>
    </row>
    <row r="45" spans="1:4" ht="25.5" customHeight="1">
      <c r="A45" s="88" t="s">
        <v>46</v>
      </c>
      <c r="B45" s="88"/>
      <c r="C45" s="88"/>
      <c r="D45" s="88"/>
    </row>
    <row r="46" spans="1:4" ht="33.75" customHeight="1">
      <c r="A46" s="86" t="s">
        <v>47</v>
      </c>
      <c r="B46" s="86"/>
      <c r="C46" s="86"/>
      <c r="D46" s="86"/>
    </row>
    <row r="47" spans="1:4" ht="12.75">
      <c r="A47" s="84" t="s">
        <v>48</v>
      </c>
      <c r="B47" s="85"/>
      <c r="C47" s="23"/>
      <c r="D47" s="23"/>
    </row>
    <row r="49" spans="1:3" ht="12.75">
      <c r="A49" t="s">
        <v>203</v>
      </c>
      <c r="C49" t="s">
        <v>204</v>
      </c>
    </row>
    <row r="51" spans="1:3" ht="12.75">
      <c r="A51" t="s">
        <v>205</v>
      </c>
      <c r="C51" t="s">
        <v>206</v>
      </c>
    </row>
  </sheetData>
  <sheetProtection selectLockedCells="1"/>
  <mergeCells count="8">
    <mergeCell ref="A37:D37"/>
    <mergeCell ref="A38:D38"/>
    <mergeCell ref="A42:B42"/>
    <mergeCell ref="A41:D41"/>
    <mergeCell ref="A47:B47"/>
    <mergeCell ref="A44:D44"/>
    <mergeCell ref="A45:D45"/>
    <mergeCell ref="A46:D46"/>
  </mergeCells>
  <dataValidations count="8">
    <dataValidation type="date" allowBlank="1" showInputMessage="1" showErrorMessage="1" error="Дата неверна" sqref="C13">
      <formula1>38718</formula1>
      <formula2>47484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C33:D33">
      <formula1>0</formula1>
      <formula2>9.99999999999999E+23</formula2>
    </dataValidation>
    <dataValidation type="decimal" allowBlank="1" showInputMessage="1" showErrorMessage="1" error="Значение должно быть числом" sqref="C32:D32 D16:D28 C21:C28 C19 C16:C17 C35:D35">
      <formula1>-999999999999999000000000</formula1>
      <formula2>9.99999999999999E+23</formula2>
    </dataValidation>
    <dataValidation allowBlank="1" showInputMessage="1" showErrorMessage="1" error="Значение должно быть числом" sqref="D29:D31"/>
    <dataValidation type="decimal" allowBlank="1" showInputMessage="1" showErrorMessage="1" error="Значение должно быть числом и не больше чем значение строки 4" sqref="C18">
      <formula1>0</formula1>
      <formula2>C17</formula2>
    </dataValidation>
    <dataValidation type="decimal" allowBlank="1" showInputMessage="1" showErrorMessage="1" error="Значение должно быть числом и не больше, чем значение строки 6" sqref="C20">
      <formula1>-999999999999999000000000</formula1>
      <formula2>C19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SheetLayoutView="100" workbookViewId="0" topLeftCell="A34">
      <selection activeCell="J60" sqref="J60"/>
    </sheetView>
  </sheetViews>
  <sheetFormatPr defaultColWidth="9.00390625" defaultRowHeight="12.75"/>
  <cols>
    <col min="1" max="1" width="16.75390625" style="0" customWidth="1"/>
    <col min="2" max="2" width="9.75390625" style="0" customWidth="1"/>
    <col min="4" max="4" width="11.125" style="0" customWidth="1"/>
    <col min="6" max="6" width="21.625" style="0" customWidth="1"/>
    <col min="7" max="7" width="22.00390625" style="0" customWidth="1"/>
  </cols>
  <sheetData>
    <row r="1" spans="1:7" ht="45" customHeight="1">
      <c r="A1" s="25"/>
      <c r="B1" s="25"/>
      <c r="C1" s="25"/>
      <c r="D1" s="25"/>
      <c r="E1" s="25"/>
      <c r="F1" s="89" t="s">
        <v>49</v>
      </c>
      <c r="G1" s="89"/>
    </row>
    <row r="2" spans="1:7" ht="12.75">
      <c r="A2" s="26"/>
      <c r="B2" s="26"/>
      <c r="C2" s="26"/>
      <c r="D2" s="26"/>
      <c r="E2" s="26"/>
      <c r="F2" s="89"/>
      <c r="G2" s="89"/>
    </row>
    <row r="3" spans="1:7" ht="14.25">
      <c r="A3" s="90" t="s">
        <v>50</v>
      </c>
      <c r="B3" s="90"/>
      <c r="C3" s="90"/>
      <c r="D3" s="90"/>
      <c r="E3" s="90"/>
      <c r="F3" s="90"/>
      <c r="G3" s="90"/>
    </row>
    <row r="4" spans="1:7" ht="15.75">
      <c r="A4" s="27"/>
      <c r="B4" s="28" t="s">
        <v>51</v>
      </c>
      <c r="C4" s="91" t="s">
        <v>207</v>
      </c>
      <c r="D4" s="91"/>
      <c r="E4" s="91"/>
      <c r="F4" s="91"/>
      <c r="G4" s="27"/>
    </row>
    <row r="5" spans="1:7" ht="15">
      <c r="A5" s="29"/>
      <c r="B5" s="27"/>
      <c r="C5" s="27"/>
      <c r="D5" s="27"/>
      <c r="E5" s="27"/>
      <c r="F5" s="27"/>
      <c r="G5" s="27"/>
    </row>
    <row r="6" spans="1:7" ht="12.75">
      <c r="A6" s="92" t="s">
        <v>52</v>
      </c>
      <c r="B6" s="93"/>
      <c r="C6" s="93"/>
      <c r="D6" s="94"/>
      <c r="E6" s="95" t="s">
        <v>53</v>
      </c>
      <c r="F6" s="96"/>
      <c r="G6" s="97"/>
    </row>
    <row r="7" spans="1:7" ht="12.75">
      <c r="A7" s="92" t="s">
        <v>54</v>
      </c>
      <c r="B7" s="93"/>
      <c r="C7" s="93"/>
      <c r="D7" s="94"/>
      <c r="E7" s="95">
        <v>100098854</v>
      </c>
      <c r="F7" s="96"/>
      <c r="G7" s="97"/>
    </row>
    <row r="8" spans="1:7" ht="12.75">
      <c r="A8" s="92" t="s">
        <v>55</v>
      </c>
      <c r="B8" s="93"/>
      <c r="C8" s="93"/>
      <c r="D8" s="94"/>
      <c r="E8" s="95" t="s">
        <v>56</v>
      </c>
      <c r="F8" s="96"/>
      <c r="G8" s="97"/>
    </row>
    <row r="9" spans="1:7" ht="12.75">
      <c r="A9" s="92" t="s">
        <v>57</v>
      </c>
      <c r="B9" s="93"/>
      <c r="C9" s="93"/>
      <c r="D9" s="94"/>
      <c r="E9" s="95" t="s">
        <v>58</v>
      </c>
      <c r="F9" s="96"/>
      <c r="G9" s="97"/>
    </row>
    <row r="10" spans="1:7" ht="12.75">
      <c r="A10" s="92" t="s">
        <v>59</v>
      </c>
      <c r="B10" s="93"/>
      <c r="C10" s="93"/>
      <c r="D10" s="94"/>
      <c r="E10" s="95" t="s">
        <v>60</v>
      </c>
      <c r="F10" s="96"/>
      <c r="G10" s="97"/>
    </row>
    <row r="11" spans="1:7" ht="12.75">
      <c r="A11" s="92" t="s">
        <v>37</v>
      </c>
      <c r="B11" s="93"/>
      <c r="C11" s="93"/>
      <c r="D11" s="94"/>
      <c r="E11" s="95" t="s">
        <v>61</v>
      </c>
      <c r="F11" s="96"/>
      <c r="G11" s="97"/>
    </row>
    <row r="12" spans="1:7" ht="12.75">
      <c r="A12" s="92" t="s">
        <v>62</v>
      </c>
      <c r="B12" s="93"/>
      <c r="C12" s="93"/>
      <c r="D12" s="94"/>
      <c r="E12" s="95" t="s">
        <v>63</v>
      </c>
      <c r="F12" s="96"/>
      <c r="G12" s="97"/>
    </row>
    <row r="13" spans="1:7" ht="15">
      <c r="A13" s="29"/>
      <c r="B13" s="29"/>
      <c r="C13" s="29"/>
      <c r="D13" s="29"/>
      <c r="E13" s="29"/>
      <c r="F13" s="27"/>
      <c r="G13" s="27"/>
    </row>
    <row r="14" spans="1:7" ht="12.75">
      <c r="A14" s="27"/>
      <c r="B14" s="27"/>
      <c r="C14" s="98" t="s">
        <v>64</v>
      </c>
      <c r="D14" s="98"/>
      <c r="E14" s="99"/>
      <c r="F14" s="100"/>
      <c r="G14" s="27"/>
    </row>
    <row r="15" spans="1:7" ht="12.75">
      <c r="A15" s="27"/>
      <c r="B15" s="27"/>
      <c r="C15" s="98" t="s">
        <v>65</v>
      </c>
      <c r="D15" s="98"/>
      <c r="E15" s="99"/>
      <c r="F15" s="100"/>
      <c r="G15" s="27"/>
    </row>
    <row r="16" spans="1:7" ht="12.75">
      <c r="A16" s="27"/>
      <c r="B16" s="27"/>
      <c r="C16" s="98" t="s">
        <v>66</v>
      </c>
      <c r="D16" s="98"/>
      <c r="E16" s="99"/>
      <c r="F16" s="100"/>
      <c r="G16" s="27"/>
    </row>
    <row r="17" spans="1:7" ht="12.75">
      <c r="A17" s="26"/>
      <c r="B17" s="26"/>
      <c r="C17" s="26"/>
      <c r="D17" s="26"/>
      <c r="E17" s="30"/>
      <c r="F17" s="30"/>
      <c r="G17" s="31"/>
    </row>
    <row r="18" spans="1:7" ht="12.75">
      <c r="A18" s="26"/>
      <c r="B18" s="26"/>
      <c r="C18" s="26"/>
      <c r="D18" s="26"/>
      <c r="E18" s="30"/>
      <c r="F18" s="30"/>
      <c r="G18" s="31"/>
    </row>
    <row r="19" spans="1:7" ht="12.75">
      <c r="A19" s="26"/>
      <c r="B19" s="26"/>
      <c r="C19" s="26"/>
      <c r="D19" s="26"/>
      <c r="E19" s="30"/>
      <c r="F19" s="30"/>
      <c r="G19" s="31"/>
    </row>
    <row r="20" spans="1:7" ht="15">
      <c r="A20" s="26"/>
      <c r="B20" s="26"/>
      <c r="C20" s="26"/>
      <c r="D20" s="32"/>
      <c r="E20" s="101"/>
      <c r="F20" s="101"/>
      <c r="G20" s="101"/>
    </row>
    <row r="21" spans="1:7" ht="24">
      <c r="A21" s="102" t="s">
        <v>67</v>
      </c>
      <c r="B21" s="102"/>
      <c r="C21" s="102"/>
      <c r="D21" s="102"/>
      <c r="E21" s="33" t="s">
        <v>68</v>
      </c>
      <c r="F21" s="34" t="s">
        <v>208</v>
      </c>
      <c r="G21" s="34" t="s">
        <v>209</v>
      </c>
    </row>
    <row r="22" spans="1:7" ht="12.75">
      <c r="A22" s="103">
        <v>1</v>
      </c>
      <c r="B22" s="104"/>
      <c r="C22" s="104"/>
      <c r="D22" s="105"/>
      <c r="E22" s="35">
        <v>2</v>
      </c>
      <c r="F22" s="35">
        <v>3</v>
      </c>
      <c r="G22" s="35">
        <v>4</v>
      </c>
    </row>
    <row r="23" spans="1:7" ht="12.75">
      <c r="A23" s="106" t="s">
        <v>69</v>
      </c>
      <c r="B23" s="107"/>
      <c r="C23" s="107"/>
      <c r="D23" s="108"/>
      <c r="E23" s="36"/>
      <c r="F23" s="37"/>
      <c r="G23" s="37"/>
    </row>
    <row r="24" spans="1:7" ht="12.75">
      <c r="A24" s="109" t="s">
        <v>70</v>
      </c>
      <c r="B24" s="110"/>
      <c r="C24" s="110"/>
      <c r="D24" s="111"/>
      <c r="E24" s="36">
        <v>110</v>
      </c>
      <c r="F24" s="38">
        <v>3695</v>
      </c>
      <c r="G24" s="38">
        <v>2781</v>
      </c>
    </row>
    <row r="25" spans="1:7" ht="12.75">
      <c r="A25" s="109" t="s">
        <v>71</v>
      </c>
      <c r="B25" s="110"/>
      <c r="C25" s="110"/>
      <c r="D25" s="111"/>
      <c r="E25" s="36">
        <v>120</v>
      </c>
      <c r="F25" s="38">
        <v>8</v>
      </c>
      <c r="G25" s="38">
        <v>4</v>
      </c>
    </row>
    <row r="26" spans="1:7" ht="12.75">
      <c r="A26" s="112" t="s">
        <v>72</v>
      </c>
      <c r="B26" s="113"/>
      <c r="C26" s="113"/>
      <c r="D26" s="114"/>
      <c r="E26" s="39">
        <v>130</v>
      </c>
      <c r="F26" s="40">
        <f>F27+F29+F30</f>
        <v>0</v>
      </c>
      <c r="G26" s="40">
        <f>G27+G29+G30</f>
        <v>0</v>
      </c>
    </row>
    <row r="27" spans="1:7" ht="12.75">
      <c r="A27" s="115" t="s">
        <v>6</v>
      </c>
      <c r="B27" s="116"/>
      <c r="C27" s="116"/>
      <c r="D27" s="117"/>
      <c r="E27" s="39"/>
      <c r="F27" s="118">
        <v>0</v>
      </c>
      <c r="G27" s="118">
        <v>0</v>
      </c>
    </row>
    <row r="28" spans="1:7" ht="12.75">
      <c r="A28" s="120" t="s">
        <v>73</v>
      </c>
      <c r="B28" s="121"/>
      <c r="C28" s="121"/>
      <c r="D28" s="122"/>
      <c r="E28" s="41">
        <v>131</v>
      </c>
      <c r="F28" s="119"/>
      <c r="G28" s="119"/>
    </row>
    <row r="29" spans="1:7" ht="12.75">
      <c r="A29" s="123" t="s">
        <v>74</v>
      </c>
      <c r="B29" s="124"/>
      <c r="C29" s="124"/>
      <c r="D29" s="125"/>
      <c r="E29" s="41">
        <v>132</v>
      </c>
      <c r="F29" s="42">
        <v>0</v>
      </c>
      <c r="G29" s="42">
        <v>0</v>
      </c>
    </row>
    <row r="30" spans="1:7" ht="12.75">
      <c r="A30" s="126" t="s">
        <v>75</v>
      </c>
      <c r="B30" s="127"/>
      <c r="C30" s="127"/>
      <c r="D30" s="128"/>
      <c r="E30" s="36">
        <v>133</v>
      </c>
      <c r="F30" s="43">
        <v>0</v>
      </c>
      <c r="G30" s="43">
        <v>0</v>
      </c>
    </row>
    <row r="31" spans="1:7" ht="12.75">
      <c r="A31" s="129" t="s">
        <v>76</v>
      </c>
      <c r="B31" s="130"/>
      <c r="C31" s="130"/>
      <c r="D31" s="131"/>
      <c r="E31" s="36">
        <v>140</v>
      </c>
      <c r="F31" s="38">
        <v>15</v>
      </c>
      <c r="G31" s="38">
        <v>90</v>
      </c>
    </row>
    <row r="32" spans="1:7" ht="12.75">
      <c r="A32" s="129" t="s">
        <v>77</v>
      </c>
      <c r="B32" s="130"/>
      <c r="C32" s="130"/>
      <c r="D32" s="131"/>
      <c r="E32" s="36">
        <v>150</v>
      </c>
      <c r="F32" s="38">
        <v>0</v>
      </c>
      <c r="G32" s="38">
        <v>0</v>
      </c>
    </row>
    <row r="33" spans="1:7" ht="12.75">
      <c r="A33" s="129" t="s">
        <v>78</v>
      </c>
      <c r="B33" s="130"/>
      <c r="C33" s="130"/>
      <c r="D33" s="131"/>
      <c r="E33" s="41">
        <v>160</v>
      </c>
      <c r="F33" s="42">
        <v>0</v>
      </c>
      <c r="G33" s="42">
        <v>0</v>
      </c>
    </row>
    <row r="34" spans="1:7" ht="12.75">
      <c r="A34" s="129" t="s">
        <v>79</v>
      </c>
      <c r="B34" s="130"/>
      <c r="C34" s="130"/>
      <c r="D34" s="131"/>
      <c r="E34" s="41">
        <v>170</v>
      </c>
      <c r="F34" s="42">
        <v>3</v>
      </c>
      <c r="G34" s="42">
        <v>4</v>
      </c>
    </row>
    <row r="35" spans="1:7" ht="12.75">
      <c r="A35" s="129" t="s">
        <v>80</v>
      </c>
      <c r="B35" s="130"/>
      <c r="C35" s="130"/>
      <c r="D35" s="131"/>
      <c r="E35" s="41">
        <v>180</v>
      </c>
      <c r="F35" s="42">
        <v>3</v>
      </c>
      <c r="G35" s="42">
        <v>0</v>
      </c>
    </row>
    <row r="36" spans="1:7" ht="12.75">
      <c r="A36" s="132" t="s">
        <v>81</v>
      </c>
      <c r="B36" s="133"/>
      <c r="C36" s="133"/>
      <c r="D36" s="134"/>
      <c r="E36" s="44">
        <v>190</v>
      </c>
      <c r="F36" s="45">
        <f>SUM(F24,F25,F26,F31,F32,F33,F34,F35)</f>
        <v>3724</v>
      </c>
      <c r="G36" s="45">
        <f>SUM(G24,G25,G26,G31,G32,G33,G34,G35)</f>
        <v>2879</v>
      </c>
    </row>
    <row r="37" spans="1:7" ht="12.75">
      <c r="A37" s="135" t="s">
        <v>82</v>
      </c>
      <c r="B37" s="136"/>
      <c r="C37" s="136"/>
      <c r="D37" s="137"/>
      <c r="E37" s="44"/>
      <c r="F37" s="46"/>
      <c r="G37" s="46"/>
    </row>
    <row r="38" spans="1:7" ht="12.75">
      <c r="A38" s="129" t="s">
        <v>83</v>
      </c>
      <c r="B38" s="130"/>
      <c r="C38" s="130"/>
      <c r="D38" s="131"/>
      <c r="E38" s="39">
        <v>210</v>
      </c>
      <c r="F38" s="40">
        <f>F39+F41+F42+F43+F44+F45</f>
        <v>663</v>
      </c>
      <c r="G38" s="40">
        <f>G39+G41+G42+G43+G44+G45</f>
        <v>613</v>
      </c>
    </row>
    <row r="39" spans="1:7" ht="12.75">
      <c r="A39" s="138" t="s">
        <v>6</v>
      </c>
      <c r="B39" s="139"/>
      <c r="C39" s="139"/>
      <c r="D39" s="140"/>
      <c r="E39" s="47"/>
      <c r="F39" s="118">
        <v>663</v>
      </c>
      <c r="G39" s="118">
        <v>613</v>
      </c>
    </row>
    <row r="40" spans="1:7" ht="12.75">
      <c r="A40" s="141" t="s">
        <v>84</v>
      </c>
      <c r="B40" s="142"/>
      <c r="C40" s="142"/>
      <c r="D40" s="143"/>
      <c r="E40" s="48">
        <v>211</v>
      </c>
      <c r="F40" s="119"/>
      <c r="G40" s="119"/>
    </row>
    <row r="41" spans="1:7" ht="12.75">
      <c r="A41" s="138" t="s">
        <v>85</v>
      </c>
      <c r="B41" s="139"/>
      <c r="C41" s="139"/>
      <c r="D41" s="140"/>
      <c r="E41" s="41">
        <v>212</v>
      </c>
      <c r="F41" s="42">
        <v>0</v>
      </c>
      <c r="G41" s="42">
        <v>0</v>
      </c>
    </row>
    <row r="42" spans="1:7" ht="12.75">
      <c r="A42" s="138" t="s">
        <v>86</v>
      </c>
      <c r="B42" s="139"/>
      <c r="C42" s="139"/>
      <c r="D42" s="140"/>
      <c r="E42" s="36">
        <v>213</v>
      </c>
      <c r="F42" s="38">
        <v>0</v>
      </c>
      <c r="G42" s="38">
        <v>0</v>
      </c>
    </row>
    <row r="43" spans="1:7" ht="12.75">
      <c r="A43" s="138" t="s">
        <v>87</v>
      </c>
      <c r="B43" s="139"/>
      <c r="C43" s="139"/>
      <c r="D43" s="140"/>
      <c r="E43" s="36">
        <v>214</v>
      </c>
      <c r="F43" s="38">
        <v>0</v>
      </c>
      <c r="G43" s="38">
        <v>0</v>
      </c>
    </row>
    <row r="44" spans="1:7" ht="12.75">
      <c r="A44" s="138" t="s">
        <v>88</v>
      </c>
      <c r="B44" s="139"/>
      <c r="C44" s="139"/>
      <c r="D44" s="140"/>
      <c r="E44" s="36">
        <v>215</v>
      </c>
      <c r="F44" s="38">
        <v>0</v>
      </c>
      <c r="G44" s="38">
        <v>0</v>
      </c>
    </row>
    <row r="45" spans="1:7" ht="12.75">
      <c r="A45" s="138" t="s">
        <v>89</v>
      </c>
      <c r="B45" s="139"/>
      <c r="C45" s="139"/>
      <c r="D45" s="140"/>
      <c r="E45" s="36">
        <v>216</v>
      </c>
      <c r="F45" s="38">
        <v>0</v>
      </c>
      <c r="G45" s="38">
        <v>0</v>
      </c>
    </row>
    <row r="46" spans="1:7" ht="12.75">
      <c r="A46" s="129" t="s">
        <v>90</v>
      </c>
      <c r="B46" s="130"/>
      <c r="C46" s="130"/>
      <c r="D46" s="131"/>
      <c r="E46" s="36">
        <v>220</v>
      </c>
      <c r="F46" s="38">
        <v>0</v>
      </c>
      <c r="G46" s="38">
        <v>4</v>
      </c>
    </row>
    <row r="47" spans="1:7" ht="12.75">
      <c r="A47" s="109" t="s">
        <v>91</v>
      </c>
      <c r="B47" s="110"/>
      <c r="C47" s="110"/>
      <c r="D47" s="111"/>
      <c r="E47" s="36">
        <v>230</v>
      </c>
      <c r="F47" s="38">
        <v>14</v>
      </c>
      <c r="G47" s="38">
        <v>10</v>
      </c>
    </row>
    <row r="48" spans="1:7" ht="12.75">
      <c r="A48" s="144" t="s">
        <v>92</v>
      </c>
      <c r="B48" s="145"/>
      <c r="C48" s="145"/>
      <c r="D48" s="146"/>
      <c r="E48" s="49">
        <v>240</v>
      </c>
      <c r="F48" s="50">
        <v>8</v>
      </c>
      <c r="G48" s="50">
        <v>9</v>
      </c>
    </row>
    <row r="49" spans="1:7" ht="12.75">
      <c r="A49" s="147" t="s">
        <v>93</v>
      </c>
      <c r="B49" s="148"/>
      <c r="C49" s="148"/>
      <c r="D49" s="149"/>
      <c r="E49" s="39">
        <v>250</v>
      </c>
      <c r="F49" s="51">
        <v>1947</v>
      </c>
      <c r="G49" s="51">
        <v>1771</v>
      </c>
    </row>
    <row r="50" spans="1:7" ht="12.75">
      <c r="A50" s="129" t="s">
        <v>94</v>
      </c>
      <c r="B50" s="130"/>
      <c r="C50" s="130"/>
      <c r="D50" s="131"/>
      <c r="E50" s="36">
        <v>260</v>
      </c>
      <c r="F50" s="38">
        <v>0</v>
      </c>
      <c r="G50" s="38">
        <v>0</v>
      </c>
    </row>
    <row r="51" spans="1:7" ht="12.75">
      <c r="A51" s="129" t="s">
        <v>95</v>
      </c>
      <c r="B51" s="130"/>
      <c r="C51" s="130"/>
      <c r="D51" s="131"/>
      <c r="E51" s="36">
        <v>270</v>
      </c>
      <c r="F51" s="38">
        <v>329</v>
      </c>
      <c r="G51" s="38">
        <v>1056</v>
      </c>
    </row>
    <row r="52" spans="1:7" ht="12.75">
      <c r="A52" s="129" t="s">
        <v>96</v>
      </c>
      <c r="B52" s="130"/>
      <c r="C52" s="130"/>
      <c r="D52" s="131"/>
      <c r="E52" s="36">
        <v>280</v>
      </c>
      <c r="F52" s="38">
        <v>1</v>
      </c>
      <c r="G52" s="38">
        <v>0</v>
      </c>
    </row>
    <row r="53" spans="1:7" ht="12.75">
      <c r="A53" s="132" t="s">
        <v>97</v>
      </c>
      <c r="B53" s="133"/>
      <c r="C53" s="133"/>
      <c r="D53" s="134"/>
      <c r="E53" s="44">
        <v>290</v>
      </c>
      <c r="F53" s="45">
        <f>SUM(F38,F46,F47,F48,F49,F50,F51,F52)</f>
        <v>2962</v>
      </c>
      <c r="G53" s="45">
        <f>SUM(G38,G46,G47,G48,G49,G50,G51,G52)</f>
        <v>3463</v>
      </c>
    </row>
    <row r="54" spans="1:7" ht="12.75">
      <c r="A54" s="150" t="s">
        <v>98</v>
      </c>
      <c r="B54" s="151"/>
      <c r="C54" s="151"/>
      <c r="D54" s="152"/>
      <c r="E54" s="44">
        <v>300</v>
      </c>
      <c r="F54" s="45">
        <f>F36+F53</f>
        <v>6686</v>
      </c>
      <c r="G54" s="45">
        <f>G36+G53</f>
        <v>6342</v>
      </c>
    </row>
    <row r="55" spans="1:7" ht="24">
      <c r="A55" s="153" t="s">
        <v>99</v>
      </c>
      <c r="B55" s="154"/>
      <c r="C55" s="154"/>
      <c r="D55" s="155"/>
      <c r="E55" s="33" t="s">
        <v>68</v>
      </c>
      <c r="F55" s="34" t="s">
        <v>208</v>
      </c>
      <c r="G55" s="34" t="s">
        <v>209</v>
      </c>
    </row>
    <row r="56" spans="1:7" ht="12.75">
      <c r="A56" s="103">
        <v>1</v>
      </c>
      <c r="B56" s="104"/>
      <c r="C56" s="104"/>
      <c r="D56" s="105"/>
      <c r="E56" s="35">
        <v>2</v>
      </c>
      <c r="F56" s="35">
        <v>3</v>
      </c>
      <c r="G56" s="35">
        <v>4</v>
      </c>
    </row>
    <row r="57" spans="1:7" ht="12.75">
      <c r="A57" s="135" t="s">
        <v>100</v>
      </c>
      <c r="B57" s="136"/>
      <c r="C57" s="136"/>
      <c r="D57" s="137"/>
      <c r="E57" s="36"/>
      <c r="F57" s="52"/>
      <c r="G57" s="52"/>
    </row>
    <row r="58" spans="1:7" ht="12.75">
      <c r="A58" s="129" t="s">
        <v>101</v>
      </c>
      <c r="B58" s="130"/>
      <c r="C58" s="130"/>
      <c r="D58" s="131"/>
      <c r="E58" s="36">
        <v>410</v>
      </c>
      <c r="F58" s="38">
        <v>1130</v>
      </c>
      <c r="G58" s="38">
        <v>1130</v>
      </c>
    </row>
    <row r="59" spans="1:7" ht="12.75">
      <c r="A59" s="129" t="s">
        <v>102</v>
      </c>
      <c r="B59" s="130"/>
      <c r="C59" s="130"/>
      <c r="D59" s="131"/>
      <c r="E59" s="53" t="s">
        <v>103</v>
      </c>
      <c r="F59" s="54">
        <v>0</v>
      </c>
      <c r="G59" s="54">
        <v>0</v>
      </c>
    </row>
    <row r="60" spans="1:7" ht="12.75">
      <c r="A60" s="109" t="s">
        <v>104</v>
      </c>
      <c r="B60" s="110"/>
      <c r="C60" s="110"/>
      <c r="D60" s="111"/>
      <c r="E60" s="53" t="s">
        <v>105</v>
      </c>
      <c r="F60" s="54">
        <v>0</v>
      </c>
      <c r="G60" s="54">
        <v>0</v>
      </c>
    </row>
    <row r="61" spans="1:7" ht="12.75">
      <c r="A61" s="147" t="s">
        <v>106</v>
      </c>
      <c r="B61" s="148"/>
      <c r="C61" s="148"/>
      <c r="D61" s="149"/>
      <c r="E61" s="36">
        <v>440</v>
      </c>
      <c r="F61" s="38">
        <v>376</v>
      </c>
      <c r="G61" s="38">
        <v>26</v>
      </c>
    </row>
    <row r="62" spans="1:7" ht="12.75">
      <c r="A62" s="129" t="s">
        <v>107</v>
      </c>
      <c r="B62" s="130"/>
      <c r="C62" s="130"/>
      <c r="D62" s="131"/>
      <c r="E62" s="36">
        <v>450</v>
      </c>
      <c r="F62" s="38">
        <v>2534</v>
      </c>
      <c r="G62" s="38">
        <v>2026</v>
      </c>
    </row>
    <row r="63" spans="1:7" ht="12.75">
      <c r="A63" s="129" t="s">
        <v>108</v>
      </c>
      <c r="B63" s="130"/>
      <c r="C63" s="130"/>
      <c r="D63" s="131"/>
      <c r="E63" s="36">
        <v>460</v>
      </c>
      <c r="F63" s="51">
        <v>1568</v>
      </c>
      <c r="G63" s="51">
        <v>1850</v>
      </c>
    </row>
    <row r="64" spans="1:7" ht="12.75">
      <c r="A64" s="129" t="s">
        <v>109</v>
      </c>
      <c r="B64" s="130"/>
      <c r="C64" s="130"/>
      <c r="D64" s="131"/>
      <c r="E64" s="36">
        <v>470</v>
      </c>
      <c r="F64" s="51">
        <v>0</v>
      </c>
      <c r="G64" s="51">
        <v>0</v>
      </c>
    </row>
    <row r="65" spans="1:7" ht="12.75">
      <c r="A65" s="129" t="s">
        <v>110</v>
      </c>
      <c r="B65" s="130"/>
      <c r="C65" s="130"/>
      <c r="D65" s="131"/>
      <c r="E65" s="36">
        <v>480</v>
      </c>
      <c r="F65" s="38">
        <v>0</v>
      </c>
      <c r="G65" s="38">
        <v>0</v>
      </c>
    </row>
    <row r="66" spans="1:7" ht="12.75">
      <c r="A66" s="150" t="s">
        <v>111</v>
      </c>
      <c r="B66" s="151"/>
      <c r="C66" s="151"/>
      <c r="D66" s="152"/>
      <c r="E66" s="44">
        <v>490</v>
      </c>
      <c r="F66" s="45">
        <f>IF(OR($I$2="I",$I$2="II",$I$2="III",$I$2="IV",AND($J$6&gt;0,$K$6&gt;0)),SUM(F58,F61,F62,F63,F64,F65)-F59-F60,SUM(F58,F61,F62,F63,F65)-F59-F60)</f>
        <v>5608</v>
      </c>
      <c r="G66" s="45">
        <f>IF(OR($I$2="I",$I$2="II",$I$2="III",$I$2="IV",AND($J$6&gt;0,$K$6&gt;0)),SUM(G58,G61,G62,G63,G64,G65)-G59-G60,SUM(G58,G61,G62,G63,G65)-G59-G60)</f>
        <v>5032</v>
      </c>
    </row>
    <row r="67" spans="1:7" ht="12.75">
      <c r="A67" s="135" t="s">
        <v>112</v>
      </c>
      <c r="B67" s="136"/>
      <c r="C67" s="136"/>
      <c r="D67" s="137"/>
      <c r="E67" s="44"/>
      <c r="F67" s="46"/>
      <c r="G67" s="46"/>
    </row>
    <row r="68" spans="1:7" ht="12.75">
      <c r="A68" s="129" t="s">
        <v>113</v>
      </c>
      <c r="B68" s="130"/>
      <c r="C68" s="130"/>
      <c r="D68" s="131"/>
      <c r="E68" s="36">
        <v>510</v>
      </c>
      <c r="F68" s="38">
        <v>3</v>
      </c>
      <c r="G68" s="38">
        <v>4</v>
      </c>
    </row>
    <row r="69" spans="1:7" ht="12.75">
      <c r="A69" s="129" t="s">
        <v>114</v>
      </c>
      <c r="B69" s="130"/>
      <c r="C69" s="130"/>
      <c r="D69" s="131"/>
      <c r="E69" s="36">
        <v>520</v>
      </c>
      <c r="F69" s="38">
        <v>0</v>
      </c>
      <c r="G69" s="38">
        <v>0</v>
      </c>
    </row>
    <row r="70" spans="1:7" ht="12.75">
      <c r="A70" s="129" t="s">
        <v>115</v>
      </c>
      <c r="B70" s="130"/>
      <c r="C70" s="130"/>
      <c r="D70" s="131"/>
      <c r="E70" s="36">
        <v>530</v>
      </c>
      <c r="F70" s="38">
        <v>0</v>
      </c>
      <c r="G70" s="38">
        <v>0</v>
      </c>
    </row>
    <row r="71" spans="1:7" ht="12.75">
      <c r="A71" s="129" t="s">
        <v>116</v>
      </c>
      <c r="B71" s="130"/>
      <c r="C71" s="130"/>
      <c r="D71" s="131"/>
      <c r="E71" s="36">
        <v>540</v>
      </c>
      <c r="F71" s="38">
        <v>0</v>
      </c>
      <c r="G71" s="38">
        <v>0</v>
      </c>
    </row>
    <row r="72" spans="1:7" ht="12.75">
      <c r="A72" s="129" t="s">
        <v>117</v>
      </c>
      <c r="B72" s="130"/>
      <c r="C72" s="130"/>
      <c r="D72" s="131"/>
      <c r="E72" s="36">
        <v>550</v>
      </c>
      <c r="F72" s="38">
        <v>0</v>
      </c>
      <c r="G72" s="38">
        <v>0</v>
      </c>
    </row>
    <row r="73" spans="1:7" ht="12.75">
      <c r="A73" s="129" t="s">
        <v>118</v>
      </c>
      <c r="B73" s="130"/>
      <c r="C73" s="130"/>
      <c r="D73" s="131"/>
      <c r="E73" s="36">
        <v>560</v>
      </c>
      <c r="F73" s="38">
        <v>0</v>
      </c>
      <c r="G73" s="38">
        <v>0</v>
      </c>
    </row>
    <row r="74" spans="1:7" ht="12.75">
      <c r="A74" s="132" t="s">
        <v>119</v>
      </c>
      <c r="B74" s="133"/>
      <c r="C74" s="133"/>
      <c r="D74" s="134"/>
      <c r="E74" s="44">
        <v>590</v>
      </c>
      <c r="F74" s="45">
        <f>SUM(F68:F73)</f>
        <v>3</v>
      </c>
      <c r="G74" s="45">
        <f>SUM(G68:G73)</f>
        <v>4</v>
      </c>
    </row>
    <row r="75" spans="1:7" ht="12.75">
      <c r="A75" s="135" t="s">
        <v>120</v>
      </c>
      <c r="B75" s="136"/>
      <c r="C75" s="136"/>
      <c r="D75" s="137"/>
      <c r="E75" s="44"/>
      <c r="F75" s="46"/>
      <c r="G75" s="46"/>
    </row>
    <row r="76" spans="1:7" ht="12.75">
      <c r="A76" s="129" t="s">
        <v>121</v>
      </c>
      <c r="B76" s="130"/>
      <c r="C76" s="130"/>
      <c r="D76" s="131"/>
      <c r="E76" s="36">
        <v>610</v>
      </c>
      <c r="F76" s="38">
        <v>0</v>
      </c>
      <c r="G76" s="38">
        <v>0</v>
      </c>
    </row>
    <row r="77" spans="1:7" ht="12.75">
      <c r="A77" s="129" t="s">
        <v>122</v>
      </c>
      <c r="B77" s="130"/>
      <c r="C77" s="130"/>
      <c r="D77" s="131"/>
      <c r="E77" s="39">
        <v>620</v>
      </c>
      <c r="F77" s="51">
        <v>1</v>
      </c>
      <c r="G77" s="51">
        <v>1</v>
      </c>
    </row>
    <row r="78" spans="1:7" ht="12.75">
      <c r="A78" s="129" t="s">
        <v>123</v>
      </c>
      <c r="B78" s="130"/>
      <c r="C78" s="130"/>
      <c r="D78" s="131"/>
      <c r="E78" s="55">
        <v>630</v>
      </c>
      <c r="F78" s="56">
        <f>F79+F81+F82+F83+F84+F85+F86+F87</f>
        <v>1074</v>
      </c>
      <c r="G78" s="56">
        <f>G79+G81+G82+G83+G84+G85+G86+G87</f>
        <v>1305</v>
      </c>
    </row>
    <row r="79" spans="1:7" ht="12.75">
      <c r="A79" s="138" t="s">
        <v>6</v>
      </c>
      <c r="B79" s="139"/>
      <c r="C79" s="139"/>
      <c r="D79" s="140"/>
      <c r="E79" s="57"/>
      <c r="F79" s="118">
        <v>201</v>
      </c>
      <c r="G79" s="118">
        <v>408</v>
      </c>
    </row>
    <row r="80" spans="1:7" ht="12.75">
      <c r="A80" s="141" t="s">
        <v>124</v>
      </c>
      <c r="B80" s="142"/>
      <c r="C80" s="142"/>
      <c r="D80" s="143"/>
      <c r="E80" s="58">
        <v>631</v>
      </c>
      <c r="F80" s="119"/>
      <c r="G80" s="119"/>
    </row>
    <row r="81" spans="1:7" ht="12.75">
      <c r="A81" s="156" t="s">
        <v>125</v>
      </c>
      <c r="B81" s="157"/>
      <c r="C81" s="157"/>
      <c r="D81" s="158"/>
      <c r="E81" s="41">
        <v>632</v>
      </c>
      <c r="F81" s="42">
        <v>0</v>
      </c>
      <c r="G81" s="42">
        <v>0</v>
      </c>
    </row>
    <row r="82" spans="1:7" ht="12.75">
      <c r="A82" s="138" t="s">
        <v>126</v>
      </c>
      <c r="B82" s="139"/>
      <c r="C82" s="139"/>
      <c r="D82" s="140"/>
      <c r="E82" s="36">
        <v>633</v>
      </c>
      <c r="F82" s="38">
        <v>402</v>
      </c>
      <c r="G82" s="38">
        <v>432</v>
      </c>
    </row>
    <row r="83" spans="1:7" ht="12.75">
      <c r="A83" s="138" t="s">
        <v>127</v>
      </c>
      <c r="B83" s="139"/>
      <c r="C83" s="139"/>
      <c r="D83" s="140"/>
      <c r="E83" s="36">
        <v>634</v>
      </c>
      <c r="F83" s="38">
        <v>112</v>
      </c>
      <c r="G83" s="38">
        <v>129</v>
      </c>
    </row>
    <row r="84" spans="1:7" ht="12.75">
      <c r="A84" s="138" t="s">
        <v>128</v>
      </c>
      <c r="B84" s="139"/>
      <c r="C84" s="139"/>
      <c r="D84" s="140"/>
      <c r="E84" s="36">
        <v>635</v>
      </c>
      <c r="F84" s="38">
        <v>279</v>
      </c>
      <c r="G84" s="38">
        <v>312</v>
      </c>
    </row>
    <row r="85" spans="1:7" ht="12.75">
      <c r="A85" s="138" t="s">
        <v>129</v>
      </c>
      <c r="B85" s="139"/>
      <c r="C85" s="139"/>
      <c r="D85" s="140"/>
      <c r="E85" s="36">
        <v>636</v>
      </c>
      <c r="F85" s="38">
        <v>40</v>
      </c>
      <c r="G85" s="38">
        <v>0</v>
      </c>
    </row>
    <row r="86" spans="1:7" ht="12.75">
      <c r="A86" s="138" t="s">
        <v>130</v>
      </c>
      <c r="B86" s="139"/>
      <c r="C86" s="139"/>
      <c r="D86" s="140"/>
      <c r="E86" s="36">
        <v>637</v>
      </c>
      <c r="F86" s="38">
        <v>0</v>
      </c>
      <c r="G86" s="38">
        <v>0</v>
      </c>
    </row>
    <row r="87" spans="1:7" ht="12.75">
      <c r="A87" s="138" t="s">
        <v>131</v>
      </c>
      <c r="B87" s="139"/>
      <c r="C87" s="139"/>
      <c r="D87" s="140"/>
      <c r="E87" s="36">
        <v>638</v>
      </c>
      <c r="F87" s="38">
        <v>40</v>
      </c>
      <c r="G87" s="38">
        <v>24</v>
      </c>
    </row>
    <row r="88" spans="1:7" ht="12.75">
      <c r="A88" s="129" t="s">
        <v>132</v>
      </c>
      <c r="B88" s="130"/>
      <c r="C88" s="130"/>
      <c r="D88" s="131"/>
      <c r="E88" s="36">
        <v>640</v>
      </c>
      <c r="F88" s="38">
        <v>0</v>
      </c>
      <c r="G88" s="38">
        <v>0</v>
      </c>
    </row>
    <row r="89" spans="1:7" ht="12.75">
      <c r="A89" s="129" t="s">
        <v>116</v>
      </c>
      <c r="B89" s="130"/>
      <c r="C89" s="130"/>
      <c r="D89" s="131"/>
      <c r="E89" s="36">
        <v>650</v>
      </c>
      <c r="F89" s="38">
        <v>0</v>
      </c>
      <c r="G89" s="38">
        <v>0</v>
      </c>
    </row>
    <row r="90" spans="1:7" ht="12.75">
      <c r="A90" s="129" t="s">
        <v>117</v>
      </c>
      <c r="B90" s="130"/>
      <c r="C90" s="130"/>
      <c r="D90" s="131"/>
      <c r="E90" s="36">
        <v>660</v>
      </c>
      <c r="F90" s="38">
        <v>0</v>
      </c>
      <c r="G90" s="38">
        <v>0</v>
      </c>
    </row>
    <row r="91" spans="1:7" ht="12.75">
      <c r="A91" s="129" t="s">
        <v>133</v>
      </c>
      <c r="B91" s="130"/>
      <c r="C91" s="130"/>
      <c r="D91" s="131"/>
      <c r="E91" s="36">
        <v>670</v>
      </c>
      <c r="F91" s="38">
        <v>0</v>
      </c>
      <c r="G91" s="38">
        <v>0</v>
      </c>
    </row>
    <row r="92" spans="1:7" ht="12.75">
      <c r="A92" s="132" t="s">
        <v>134</v>
      </c>
      <c r="B92" s="133"/>
      <c r="C92" s="133"/>
      <c r="D92" s="134"/>
      <c r="E92" s="44">
        <v>690</v>
      </c>
      <c r="F92" s="45">
        <f>SUM(F76:F78,F88:F91)</f>
        <v>1075</v>
      </c>
      <c r="G92" s="45">
        <f>SUM(G76:G78,G88:G91)</f>
        <v>1306</v>
      </c>
    </row>
    <row r="93" spans="1:7" ht="12.75">
      <c r="A93" s="150" t="s">
        <v>98</v>
      </c>
      <c r="B93" s="151"/>
      <c r="C93" s="151"/>
      <c r="D93" s="152"/>
      <c r="E93" s="44">
        <v>700</v>
      </c>
      <c r="F93" s="45">
        <f>F74+F92+F66</f>
        <v>6686</v>
      </c>
      <c r="G93" s="45">
        <f>G74+G92+G66</f>
        <v>6342</v>
      </c>
    </row>
    <row r="94" spans="1:7" ht="15">
      <c r="A94" s="59"/>
      <c r="B94" s="59"/>
      <c r="C94" s="59"/>
      <c r="D94" s="59"/>
      <c r="E94" s="59"/>
      <c r="F94" s="59"/>
      <c r="G94" s="60"/>
    </row>
    <row r="95" spans="1:7" ht="15">
      <c r="A95" s="61" t="s">
        <v>135</v>
      </c>
      <c r="B95" s="163"/>
      <c r="C95" s="163"/>
      <c r="D95" s="62"/>
      <c r="E95" s="59"/>
      <c r="F95" s="164" t="s">
        <v>136</v>
      </c>
      <c r="G95" s="164"/>
    </row>
    <row r="96" spans="1:7" ht="12.75">
      <c r="A96" s="62"/>
      <c r="B96" s="159" t="s">
        <v>137</v>
      </c>
      <c r="C96" s="159"/>
      <c r="D96" s="62"/>
      <c r="E96" s="63"/>
      <c r="F96" s="160" t="s">
        <v>138</v>
      </c>
      <c r="G96" s="161"/>
    </row>
    <row r="97" spans="1:7" ht="12.75">
      <c r="A97" s="62"/>
      <c r="B97" s="64"/>
      <c r="C97" s="64"/>
      <c r="D97" s="62"/>
      <c r="E97" s="63"/>
      <c r="F97" s="64"/>
      <c r="G97" s="63"/>
    </row>
    <row r="98" spans="1:7" ht="15">
      <c r="A98" s="61" t="s">
        <v>139</v>
      </c>
      <c r="B98" s="163"/>
      <c r="C98" s="163"/>
      <c r="D98" s="62"/>
      <c r="E98" s="59"/>
      <c r="F98" s="164" t="s">
        <v>140</v>
      </c>
      <c r="G98" s="164"/>
    </row>
    <row r="99" spans="1:7" ht="12.75">
      <c r="A99" s="62"/>
      <c r="B99" s="159" t="s">
        <v>137</v>
      </c>
      <c r="C99" s="159"/>
      <c r="D99" s="62"/>
      <c r="E99" s="65"/>
      <c r="F99" s="160" t="s">
        <v>138</v>
      </c>
      <c r="G99" s="161"/>
    </row>
    <row r="100" spans="1:7" ht="15">
      <c r="A100" s="62"/>
      <c r="B100" s="62"/>
      <c r="C100" s="62"/>
      <c r="D100" s="62"/>
      <c r="E100" s="59"/>
      <c r="F100" s="66"/>
      <c r="G100" s="66"/>
    </row>
    <row r="101" spans="1:7" ht="15">
      <c r="A101" s="162" t="s">
        <v>210</v>
      </c>
      <c r="B101" s="162"/>
      <c r="C101" s="162"/>
      <c r="D101" s="67"/>
      <c r="E101" s="59"/>
      <c r="F101" s="66"/>
      <c r="G101" s="66"/>
    </row>
  </sheetData>
  <sheetProtection/>
  <mergeCells count="112">
    <mergeCell ref="B99:C99"/>
    <mergeCell ref="F99:G99"/>
    <mergeCell ref="A101:C101"/>
    <mergeCell ref="B95:C95"/>
    <mergeCell ref="F95:G95"/>
    <mergeCell ref="B96:C96"/>
    <mergeCell ref="F96:G96"/>
    <mergeCell ref="B98:C98"/>
    <mergeCell ref="F98:G98"/>
    <mergeCell ref="A88:D88"/>
    <mergeCell ref="A89:D89"/>
    <mergeCell ref="A90:D90"/>
    <mergeCell ref="A91:D91"/>
    <mergeCell ref="A92:D92"/>
    <mergeCell ref="A93:D93"/>
    <mergeCell ref="A82:D82"/>
    <mergeCell ref="A83:D83"/>
    <mergeCell ref="A84:D84"/>
    <mergeCell ref="A85:D85"/>
    <mergeCell ref="A86:D86"/>
    <mergeCell ref="A87:D87"/>
    <mergeCell ref="A78:D78"/>
    <mergeCell ref="A79:D79"/>
    <mergeCell ref="F79:F80"/>
    <mergeCell ref="G79:G80"/>
    <mergeCell ref="A80:D80"/>
    <mergeCell ref="A81:D81"/>
    <mergeCell ref="A72:D72"/>
    <mergeCell ref="A73:D73"/>
    <mergeCell ref="A74:D74"/>
    <mergeCell ref="A75:D75"/>
    <mergeCell ref="A76:D76"/>
    <mergeCell ref="A77:D77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8:D38"/>
    <mergeCell ref="A39:D39"/>
    <mergeCell ref="F39:F40"/>
    <mergeCell ref="G39:G40"/>
    <mergeCell ref="A40:D40"/>
    <mergeCell ref="A41:D41"/>
    <mergeCell ref="A32:D32"/>
    <mergeCell ref="A33:D33"/>
    <mergeCell ref="A34:D34"/>
    <mergeCell ref="A35:D35"/>
    <mergeCell ref="A36:D36"/>
    <mergeCell ref="A37:D37"/>
    <mergeCell ref="F27:F28"/>
    <mergeCell ref="G27:G28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27:D27"/>
    <mergeCell ref="C15:D15"/>
    <mergeCell ref="E15:F15"/>
    <mergeCell ref="C16:D16"/>
    <mergeCell ref="E16:F16"/>
    <mergeCell ref="E20:G20"/>
    <mergeCell ref="A21:D21"/>
    <mergeCell ref="A11:D11"/>
    <mergeCell ref="E11:G11"/>
    <mergeCell ref="A12:D12"/>
    <mergeCell ref="E12:G12"/>
    <mergeCell ref="C14:D14"/>
    <mergeCell ref="E14:F14"/>
    <mergeCell ref="A8:D8"/>
    <mergeCell ref="E8:G8"/>
    <mergeCell ref="A9:D9"/>
    <mergeCell ref="E9:G9"/>
    <mergeCell ref="A10:D10"/>
    <mergeCell ref="E10:G10"/>
    <mergeCell ref="F1:G2"/>
    <mergeCell ref="A3:G3"/>
    <mergeCell ref="C4:F4"/>
    <mergeCell ref="A6:D6"/>
    <mergeCell ref="E6:G6"/>
    <mergeCell ref="A7:D7"/>
    <mergeCell ref="E7:G7"/>
  </mergeCells>
  <conditionalFormatting sqref="F93">
    <cfRule type="cellIs" priority="1" dxfId="0" operator="notEqual" stopIfTrue="1">
      <formula>$F$55</formula>
    </cfRule>
  </conditionalFormatting>
  <conditionalFormatting sqref="G93">
    <cfRule type="cellIs" priority="2" dxfId="0" operator="notEqual" stopIfTrue="1">
      <formula>$G$55</formula>
    </cfRule>
  </conditionalFormatting>
  <conditionalFormatting sqref="F54">
    <cfRule type="cellIs" priority="3" dxfId="0" operator="notEqual" stopIfTrue="1">
      <formula>$F$94</formula>
    </cfRule>
  </conditionalFormatting>
  <conditionalFormatting sqref="G54">
    <cfRule type="cellIs" priority="4" dxfId="0" operator="notEqual" stopIfTrue="1">
      <formula>$G$94</formula>
    </cfRule>
  </conditionalFormatting>
  <conditionalFormatting sqref="F50:G50">
    <cfRule type="cellIs" priority="5" dxfId="0" operator="lessThan" stopIfTrue="1">
      <formula>Баланс!#REF!</formula>
    </cfRule>
  </conditionalFormatting>
  <conditionalFormatting sqref="F31:G31">
    <cfRule type="cellIs" priority="6" dxfId="0" operator="lessThan" stopIfTrue="1">
      <formula>Баланс!#REF!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F59:G60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rowBreaks count="1" manualBreakCount="1">
    <brk id="5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49">
      <selection activeCell="T64" sqref="T64"/>
    </sheetView>
  </sheetViews>
  <sheetFormatPr defaultColWidth="9.00390625" defaultRowHeight="12.75"/>
  <cols>
    <col min="1" max="1" width="16.625" style="0" customWidth="1"/>
    <col min="5" max="5" width="19.375" style="0" customWidth="1"/>
    <col min="6" max="6" width="9.875" style="0" customWidth="1"/>
    <col min="7" max="7" width="5.375" style="0" customWidth="1"/>
    <col min="8" max="8" width="5.875" style="0" customWidth="1"/>
    <col min="9" max="9" width="6.625" style="0" customWidth="1"/>
    <col min="10" max="10" width="2.875" style="0" customWidth="1"/>
    <col min="11" max="11" width="7.125" style="0" customWidth="1"/>
    <col min="12" max="12" width="6.00390625" style="0" customWidth="1"/>
    <col min="13" max="13" width="8.125" style="0" customWidth="1"/>
    <col min="14" max="14" width="9.125" style="0" hidden="1" customWidth="1"/>
  </cols>
  <sheetData>
    <row r="1" spans="1:14" ht="12.75">
      <c r="A1" s="27"/>
      <c r="B1" s="26"/>
      <c r="C1" s="26"/>
      <c r="D1" s="26"/>
      <c r="E1" s="26"/>
      <c r="F1" s="26"/>
      <c r="G1" s="26"/>
      <c r="H1" s="26"/>
      <c r="I1" s="26"/>
      <c r="J1" s="165" t="s">
        <v>141</v>
      </c>
      <c r="K1" s="165"/>
      <c r="L1" s="165"/>
      <c r="M1" s="165"/>
      <c r="N1" s="165"/>
    </row>
    <row r="2" spans="1:14" ht="12.75">
      <c r="A2" s="26"/>
      <c r="B2" s="26"/>
      <c r="C2" s="26"/>
      <c r="D2" s="26"/>
      <c r="E2" s="26"/>
      <c r="F2" s="26"/>
      <c r="G2" s="166" t="s">
        <v>142</v>
      </c>
      <c r="H2" s="166"/>
      <c r="I2" s="166"/>
      <c r="J2" s="166"/>
      <c r="K2" s="166"/>
      <c r="L2" s="166"/>
      <c r="M2" s="166"/>
      <c r="N2" s="166"/>
    </row>
    <row r="3" spans="1:14" ht="12.75">
      <c r="A3" s="26"/>
      <c r="B3" s="26"/>
      <c r="C3" s="26"/>
      <c r="D3" s="26"/>
      <c r="E3" s="26"/>
      <c r="F3" s="26"/>
      <c r="G3" s="166"/>
      <c r="H3" s="166"/>
      <c r="I3" s="166"/>
      <c r="J3" s="166"/>
      <c r="K3" s="166"/>
      <c r="L3" s="166"/>
      <c r="M3" s="166"/>
      <c r="N3" s="166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4.25">
      <c r="A5" s="167" t="s">
        <v>143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4.25">
      <c r="A6" s="167" t="s">
        <v>144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4.25">
      <c r="A7" s="26"/>
      <c r="B7" s="26"/>
      <c r="C7" s="68" t="s">
        <v>145</v>
      </c>
      <c r="D7" s="69" t="str">
        <f>'[1]Баланс'!N4</f>
        <v>январь</v>
      </c>
      <c r="E7" s="70" t="s">
        <v>146</v>
      </c>
      <c r="F7" s="71" t="str">
        <f>'[1]Баланс'!P4</f>
        <v>декабрь</v>
      </c>
      <c r="G7" s="168">
        <f>'[1]Баланс'!K5</f>
        <v>42735</v>
      </c>
      <c r="H7" s="168"/>
      <c r="I7" s="72"/>
      <c r="J7" s="72"/>
      <c r="K7" s="72"/>
      <c r="L7" s="73"/>
      <c r="M7" s="73"/>
      <c r="N7" s="26"/>
    </row>
    <row r="8" spans="1:14" ht="15">
      <c r="A8" s="5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169" t="s">
        <v>52</v>
      </c>
      <c r="B9" s="170"/>
      <c r="C9" s="170"/>
      <c r="D9" s="74"/>
      <c r="E9" s="171" t="str">
        <f>'[1]Баланс'!E7</f>
        <v>Открытое акционерное общество " Белэнергозащита"</v>
      </c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2.75">
      <c r="A10" s="169" t="s">
        <v>54</v>
      </c>
      <c r="B10" s="170"/>
      <c r="C10" s="170"/>
      <c r="D10" s="74"/>
      <c r="E10" s="174">
        <v>100098854</v>
      </c>
      <c r="F10" s="175"/>
      <c r="G10" s="175"/>
      <c r="H10" s="175"/>
      <c r="I10" s="175"/>
      <c r="J10" s="175"/>
      <c r="K10" s="175"/>
      <c r="L10" s="175"/>
      <c r="M10" s="175"/>
      <c r="N10" s="176"/>
    </row>
    <row r="11" spans="1:14" ht="12.75">
      <c r="A11" s="169" t="s">
        <v>55</v>
      </c>
      <c r="B11" s="170"/>
      <c r="C11" s="170"/>
      <c r="D11" s="74"/>
      <c r="E11" s="171" t="str">
        <f>'[1]Баланс'!E9</f>
        <v>Теплоизоляционные работы</v>
      </c>
      <c r="F11" s="172"/>
      <c r="G11" s="172"/>
      <c r="H11" s="172"/>
      <c r="I11" s="172"/>
      <c r="J11" s="172"/>
      <c r="K11" s="172"/>
      <c r="L11" s="172"/>
      <c r="M11" s="172"/>
      <c r="N11" s="173"/>
    </row>
    <row r="12" spans="1:14" ht="12.75">
      <c r="A12" s="169" t="s">
        <v>57</v>
      </c>
      <c r="B12" s="170"/>
      <c r="C12" s="170"/>
      <c r="D12" s="74"/>
      <c r="E12" s="171" t="str">
        <f>'[1]Баланс'!E10</f>
        <v>ОАО</v>
      </c>
      <c r="F12" s="172"/>
      <c r="G12" s="172"/>
      <c r="H12" s="172"/>
      <c r="I12" s="172"/>
      <c r="J12" s="172"/>
      <c r="K12" s="172"/>
      <c r="L12" s="172"/>
      <c r="M12" s="172"/>
      <c r="N12" s="173"/>
    </row>
    <row r="13" spans="1:14" ht="12.75">
      <c r="A13" s="169" t="s">
        <v>59</v>
      </c>
      <c r="B13" s="170"/>
      <c r="C13" s="170"/>
      <c r="D13" s="74"/>
      <c r="E13" s="171" t="str">
        <f>'[1]Баланс'!E11</f>
        <v>ГПО "Белэнерго", Минэнерго</v>
      </c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2.75">
      <c r="A14" s="169" t="s">
        <v>37</v>
      </c>
      <c r="B14" s="170"/>
      <c r="C14" s="170"/>
      <c r="D14" s="74"/>
      <c r="E14" s="171" t="str">
        <f>'[1]Баланс'!E12</f>
        <v>тыс. руб.</v>
      </c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2.75">
      <c r="A15" s="169" t="s">
        <v>62</v>
      </c>
      <c r="B15" s="170"/>
      <c r="C15" s="170"/>
      <c r="D15" s="74"/>
      <c r="E15" s="171" t="str">
        <f>'[1]Баланс'!E13</f>
        <v>220021, г. Минск, пер. Бехтерева, 7</v>
      </c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4" ht="15">
      <c r="A16" s="59"/>
      <c r="B16" s="59"/>
      <c r="C16" s="59"/>
      <c r="D16" s="59"/>
      <c r="E16" s="59"/>
      <c r="F16" s="59"/>
      <c r="G16" s="59"/>
      <c r="H16" s="59"/>
      <c r="I16" s="59"/>
      <c r="J16" s="26"/>
      <c r="K16" s="26"/>
      <c r="L16" s="26"/>
      <c r="M16" s="26"/>
      <c r="N16" s="26"/>
    </row>
    <row r="17" spans="1:14" ht="12.75">
      <c r="A17" s="177" t="s">
        <v>147</v>
      </c>
      <c r="B17" s="178"/>
      <c r="C17" s="178"/>
      <c r="D17" s="178"/>
      <c r="E17" s="179"/>
      <c r="F17" s="183" t="s">
        <v>68</v>
      </c>
      <c r="G17" s="258" t="s">
        <v>211</v>
      </c>
      <c r="H17" s="259"/>
      <c r="I17" s="259"/>
      <c r="J17" s="260"/>
      <c r="K17" s="264" t="s">
        <v>212</v>
      </c>
      <c r="L17" s="265"/>
      <c r="M17" s="265"/>
      <c r="N17" s="75"/>
    </row>
    <row r="18" spans="1:14" ht="12.75">
      <c r="A18" s="180"/>
      <c r="B18" s="181"/>
      <c r="C18" s="181"/>
      <c r="D18" s="181"/>
      <c r="E18" s="182"/>
      <c r="F18" s="184"/>
      <c r="G18" s="261"/>
      <c r="H18" s="262"/>
      <c r="I18" s="262"/>
      <c r="J18" s="263"/>
      <c r="K18" s="266"/>
      <c r="L18" s="267"/>
      <c r="M18" s="267"/>
      <c r="N18" s="80"/>
    </row>
    <row r="19" spans="1:14" ht="12.75">
      <c r="A19" s="103">
        <v>1</v>
      </c>
      <c r="B19" s="104"/>
      <c r="C19" s="104"/>
      <c r="D19" s="104"/>
      <c r="E19" s="105"/>
      <c r="F19" s="76">
        <v>2</v>
      </c>
      <c r="G19" s="185">
        <v>3</v>
      </c>
      <c r="H19" s="186"/>
      <c r="I19" s="186"/>
      <c r="J19" s="187"/>
      <c r="K19" s="185">
        <v>4</v>
      </c>
      <c r="L19" s="186"/>
      <c r="M19" s="186"/>
      <c r="N19" s="187"/>
    </row>
    <row r="20" spans="1:14" ht="18.75" customHeight="1">
      <c r="A20" s="112" t="s">
        <v>148</v>
      </c>
      <c r="B20" s="113"/>
      <c r="C20" s="113"/>
      <c r="D20" s="113"/>
      <c r="E20" s="114"/>
      <c r="F20" s="53" t="s">
        <v>149</v>
      </c>
      <c r="G20" s="188">
        <f>11786+186</f>
        <v>11972</v>
      </c>
      <c r="H20" s="189"/>
      <c r="I20" s="189"/>
      <c r="J20" s="190"/>
      <c r="K20" s="191">
        <v>9822</v>
      </c>
      <c r="L20" s="192"/>
      <c r="M20" s="192"/>
      <c r="N20" s="193"/>
    </row>
    <row r="21" spans="1:14" ht="18.75" customHeight="1">
      <c r="A21" s="112" t="s">
        <v>150</v>
      </c>
      <c r="B21" s="113"/>
      <c r="C21" s="113"/>
      <c r="D21" s="113"/>
      <c r="E21" s="114"/>
      <c r="F21" s="53" t="s">
        <v>151</v>
      </c>
      <c r="G21" s="188">
        <f>7844+186</f>
        <v>8030</v>
      </c>
      <c r="H21" s="189"/>
      <c r="I21" s="189"/>
      <c r="J21" s="190"/>
      <c r="K21" s="194">
        <v>6359</v>
      </c>
      <c r="L21" s="195"/>
      <c r="M21" s="195"/>
      <c r="N21" s="196"/>
    </row>
    <row r="22" spans="1:14" ht="18.75" customHeight="1">
      <c r="A22" s="109" t="s">
        <v>152</v>
      </c>
      <c r="B22" s="113"/>
      <c r="C22" s="113"/>
      <c r="D22" s="113"/>
      <c r="E22" s="114"/>
      <c r="F22" s="53" t="s">
        <v>153</v>
      </c>
      <c r="G22" s="197">
        <f>G20-G21</f>
        <v>3942</v>
      </c>
      <c r="H22" s="198"/>
      <c r="I22" s="198"/>
      <c r="J22" s="199"/>
      <c r="K22" s="200">
        <f>K20-K21</f>
        <v>3463</v>
      </c>
      <c r="L22" s="201"/>
      <c r="M22" s="201"/>
      <c r="N22" s="202"/>
    </row>
    <row r="23" spans="1:14" ht="18.75" customHeight="1">
      <c r="A23" s="112" t="s">
        <v>154</v>
      </c>
      <c r="B23" s="113"/>
      <c r="C23" s="113"/>
      <c r="D23" s="113"/>
      <c r="E23" s="114"/>
      <c r="F23" s="53" t="s">
        <v>155</v>
      </c>
      <c r="G23" s="188">
        <v>2855</v>
      </c>
      <c r="H23" s="189"/>
      <c r="I23" s="189"/>
      <c r="J23" s="190"/>
      <c r="K23" s="203">
        <v>1830</v>
      </c>
      <c r="L23" s="204"/>
      <c r="M23" s="204"/>
      <c r="N23" s="205"/>
    </row>
    <row r="24" spans="1:14" ht="18.75" customHeight="1">
      <c r="A24" s="112" t="s">
        <v>156</v>
      </c>
      <c r="B24" s="113"/>
      <c r="C24" s="113"/>
      <c r="D24" s="113"/>
      <c r="E24" s="114"/>
      <c r="F24" s="53" t="s">
        <v>157</v>
      </c>
      <c r="G24" s="188">
        <v>0</v>
      </c>
      <c r="H24" s="189"/>
      <c r="I24" s="189"/>
      <c r="J24" s="190"/>
      <c r="K24" s="203">
        <v>0</v>
      </c>
      <c r="L24" s="204"/>
      <c r="M24" s="204"/>
      <c r="N24" s="205"/>
    </row>
    <row r="25" spans="1:14" ht="18.75" customHeight="1">
      <c r="A25" s="112" t="s">
        <v>158</v>
      </c>
      <c r="B25" s="113"/>
      <c r="C25" s="113"/>
      <c r="D25" s="113"/>
      <c r="E25" s="114"/>
      <c r="F25" s="53" t="s">
        <v>159</v>
      </c>
      <c r="G25" s="206">
        <f>G22-G23-G24</f>
        <v>1087</v>
      </c>
      <c r="H25" s="207"/>
      <c r="I25" s="207"/>
      <c r="J25" s="208"/>
      <c r="K25" s="200">
        <f>K22-K23-K24</f>
        <v>1633</v>
      </c>
      <c r="L25" s="201"/>
      <c r="M25" s="201"/>
      <c r="N25" s="202"/>
    </row>
    <row r="26" spans="1:14" ht="18.75" customHeight="1">
      <c r="A26" s="112" t="s">
        <v>160</v>
      </c>
      <c r="B26" s="113"/>
      <c r="C26" s="113"/>
      <c r="D26" s="113"/>
      <c r="E26" s="114"/>
      <c r="F26" s="53" t="s">
        <v>161</v>
      </c>
      <c r="G26" s="209">
        <v>146</v>
      </c>
      <c r="H26" s="210"/>
      <c r="I26" s="210"/>
      <c r="J26" s="211"/>
      <c r="K26" s="191">
        <v>121</v>
      </c>
      <c r="L26" s="192"/>
      <c r="M26" s="192"/>
      <c r="N26" s="193"/>
    </row>
    <row r="27" spans="1:14" ht="18.75" customHeight="1">
      <c r="A27" s="112" t="s">
        <v>162</v>
      </c>
      <c r="B27" s="113"/>
      <c r="C27" s="113"/>
      <c r="D27" s="113"/>
      <c r="E27" s="114"/>
      <c r="F27" s="53" t="s">
        <v>163</v>
      </c>
      <c r="G27" s="188">
        <v>677</v>
      </c>
      <c r="H27" s="189"/>
      <c r="I27" s="189"/>
      <c r="J27" s="190"/>
      <c r="K27" s="203">
        <v>522</v>
      </c>
      <c r="L27" s="204"/>
      <c r="M27" s="204"/>
      <c r="N27" s="205"/>
    </row>
    <row r="28" spans="1:14" ht="18.75" customHeight="1">
      <c r="A28" s="109" t="s">
        <v>164</v>
      </c>
      <c r="B28" s="113"/>
      <c r="C28" s="113"/>
      <c r="D28" s="113"/>
      <c r="E28" s="114"/>
      <c r="F28" s="53" t="s">
        <v>165</v>
      </c>
      <c r="G28" s="206">
        <f>G25+G26-G27</f>
        <v>556</v>
      </c>
      <c r="H28" s="207"/>
      <c r="I28" s="207"/>
      <c r="J28" s="208"/>
      <c r="K28" s="200">
        <f>K25+K26-K27</f>
        <v>1232</v>
      </c>
      <c r="L28" s="201"/>
      <c r="M28" s="201"/>
      <c r="N28" s="202"/>
    </row>
    <row r="29" spans="1:14" ht="18.75" customHeight="1">
      <c r="A29" s="112" t="s">
        <v>166</v>
      </c>
      <c r="B29" s="113"/>
      <c r="C29" s="113"/>
      <c r="D29" s="113"/>
      <c r="E29" s="114"/>
      <c r="F29" s="53">
        <v>100</v>
      </c>
      <c r="G29" s="206">
        <f>G31+G32+G33+G34</f>
        <v>1738</v>
      </c>
      <c r="H29" s="207"/>
      <c r="I29" s="207"/>
      <c r="J29" s="208"/>
      <c r="K29" s="200">
        <f>K31+K32+K33+K34</f>
        <v>696</v>
      </c>
      <c r="L29" s="201"/>
      <c r="M29" s="201"/>
      <c r="N29" s="202"/>
    </row>
    <row r="30" spans="1:14" ht="15" customHeight="1">
      <c r="A30" s="212" t="s">
        <v>6</v>
      </c>
      <c r="B30" s="213"/>
      <c r="C30" s="213"/>
      <c r="D30" s="213"/>
      <c r="E30" s="214"/>
      <c r="F30" s="77"/>
      <c r="G30" s="215"/>
      <c r="H30" s="216"/>
      <c r="I30" s="216"/>
      <c r="J30" s="217"/>
      <c r="K30" s="218"/>
      <c r="L30" s="219"/>
      <c r="M30" s="219"/>
      <c r="N30" s="220"/>
    </row>
    <row r="31" spans="1:14" ht="26.25" customHeight="1">
      <c r="A31" s="221" t="s">
        <v>167</v>
      </c>
      <c r="B31" s="222"/>
      <c r="C31" s="222"/>
      <c r="D31" s="222"/>
      <c r="E31" s="223"/>
      <c r="F31" s="78" t="s">
        <v>168</v>
      </c>
      <c r="G31" s="224">
        <v>19</v>
      </c>
      <c r="H31" s="225"/>
      <c r="I31" s="225"/>
      <c r="J31" s="226"/>
      <c r="K31" s="227">
        <v>6</v>
      </c>
      <c r="L31" s="228"/>
      <c r="M31" s="228"/>
      <c r="N31" s="229"/>
    </row>
    <row r="32" spans="1:14" ht="20.25" customHeight="1">
      <c r="A32" s="230" t="s">
        <v>169</v>
      </c>
      <c r="B32" s="231"/>
      <c r="C32" s="231"/>
      <c r="D32" s="231"/>
      <c r="E32" s="232"/>
      <c r="F32" s="53">
        <v>102</v>
      </c>
      <c r="G32" s="209">
        <v>0</v>
      </c>
      <c r="H32" s="210"/>
      <c r="I32" s="210"/>
      <c r="J32" s="211"/>
      <c r="K32" s="191">
        <v>0</v>
      </c>
      <c r="L32" s="192"/>
      <c r="M32" s="192"/>
      <c r="N32" s="193"/>
    </row>
    <row r="33" spans="1:14" ht="17.25" customHeight="1">
      <c r="A33" s="230" t="s">
        <v>170</v>
      </c>
      <c r="B33" s="231"/>
      <c r="C33" s="231"/>
      <c r="D33" s="231"/>
      <c r="E33" s="232"/>
      <c r="F33" s="53">
        <v>103</v>
      </c>
      <c r="G33" s="209">
        <v>48</v>
      </c>
      <c r="H33" s="210"/>
      <c r="I33" s="210"/>
      <c r="J33" s="211"/>
      <c r="K33" s="191">
        <v>48</v>
      </c>
      <c r="L33" s="192"/>
      <c r="M33" s="192"/>
      <c r="N33" s="193"/>
    </row>
    <row r="34" spans="1:14" ht="15.75" customHeight="1">
      <c r="A34" s="230" t="s">
        <v>171</v>
      </c>
      <c r="B34" s="231"/>
      <c r="C34" s="231"/>
      <c r="D34" s="231"/>
      <c r="E34" s="232"/>
      <c r="F34" s="53">
        <v>104</v>
      </c>
      <c r="G34" s="209">
        <v>1671</v>
      </c>
      <c r="H34" s="210"/>
      <c r="I34" s="210"/>
      <c r="J34" s="211"/>
      <c r="K34" s="191">
        <v>642</v>
      </c>
      <c r="L34" s="192"/>
      <c r="M34" s="192"/>
      <c r="N34" s="193"/>
    </row>
    <row r="35" spans="1:14" ht="21" customHeight="1">
      <c r="A35" s="112" t="s">
        <v>172</v>
      </c>
      <c r="B35" s="113"/>
      <c r="C35" s="113"/>
      <c r="D35" s="113"/>
      <c r="E35" s="114"/>
      <c r="F35" s="53">
        <v>110</v>
      </c>
      <c r="G35" s="197">
        <f>G37+G38</f>
        <v>1645</v>
      </c>
      <c r="H35" s="198"/>
      <c r="I35" s="198"/>
      <c r="J35" s="199"/>
      <c r="K35" s="233">
        <f>K37+K38</f>
        <v>484</v>
      </c>
      <c r="L35" s="234"/>
      <c r="M35" s="234"/>
      <c r="N35" s="235"/>
    </row>
    <row r="36" spans="1:14" ht="12.75">
      <c r="A36" s="212" t="s">
        <v>6</v>
      </c>
      <c r="B36" s="213"/>
      <c r="C36" s="213"/>
      <c r="D36" s="213"/>
      <c r="E36" s="214"/>
      <c r="F36" s="79"/>
      <c r="G36" s="236"/>
      <c r="H36" s="236"/>
      <c r="I36" s="236"/>
      <c r="J36" s="237"/>
      <c r="K36" s="238"/>
      <c r="L36" s="239"/>
      <c r="M36" s="239"/>
      <c r="N36" s="240"/>
    </row>
    <row r="37" spans="1:14" ht="24.75" customHeight="1">
      <c r="A37" s="221" t="s">
        <v>173</v>
      </c>
      <c r="B37" s="222"/>
      <c r="C37" s="222"/>
      <c r="D37" s="222"/>
      <c r="E37" s="223"/>
      <c r="F37" s="78">
        <v>111</v>
      </c>
      <c r="G37" s="224">
        <v>6</v>
      </c>
      <c r="H37" s="225"/>
      <c r="I37" s="225"/>
      <c r="J37" s="226"/>
      <c r="K37" s="241">
        <v>0</v>
      </c>
      <c r="L37" s="242"/>
      <c r="M37" s="242"/>
      <c r="N37" s="243"/>
    </row>
    <row r="38" spans="1:14" ht="20.25" customHeight="1">
      <c r="A38" s="230" t="s">
        <v>174</v>
      </c>
      <c r="B38" s="231"/>
      <c r="C38" s="231"/>
      <c r="D38" s="231"/>
      <c r="E38" s="232"/>
      <c r="F38" s="53">
        <v>112</v>
      </c>
      <c r="G38" s="209">
        <v>1639</v>
      </c>
      <c r="H38" s="210"/>
      <c r="I38" s="210"/>
      <c r="J38" s="211"/>
      <c r="K38" s="244">
        <v>484</v>
      </c>
      <c r="L38" s="245"/>
      <c r="M38" s="245"/>
      <c r="N38" s="246"/>
    </row>
    <row r="39" spans="1:14" ht="21" customHeight="1">
      <c r="A39" s="112" t="s">
        <v>175</v>
      </c>
      <c r="B39" s="113"/>
      <c r="C39" s="113"/>
      <c r="D39" s="113"/>
      <c r="E39" s="114"/>
      <c r="F39" s="53">
        <v>120</v>
      </c>
      <c r="G39" s="206">
        <f>G41+G42</f>
        <v>6</v>
      </c>
      <c r="H39" s="207"/>
      <c r="I39" s="207"/>
      <c r="J39" s="208"/>
      <c r="K39" s="200">
        <f>K41+K42</f>
        <v>8</v>
      </c>
      <c r="L39" s="201"/>
      <c r="M39" s="201"/>
      <c r="N39" s="202"/>
    </row>
    <row r="40" spans="1:14" ht="12.75">
      <c r="A40" s="212" t="s">
        <v>6</v>
      </c>
      <c r="B40" s="213"/>
      <c r="C40" s="213"/>
      <c r="D40" s="213"/>
      <c r="E40" s="214"/>
      <c r="F40" s="79"/>
      <c r="G40" s="236"/>
      <c r="H40" s="236"/>
      <c r="I40" s="236"/>
      <c r="J40" s="237"/>
      <c r="K40" s="238"/>
      <c r="L40" s="239"/>
      <c r="M40" s="239"/>
      <c r="N40" s="240"/>
    </row>
    <row r="41" spans="1:14" ht="18.75" customHeight="1">
      <c r="A41" s="221" t="s">
        <v>176</v>
      </c>
      <c r="B41" s="222"/>
      <c r="C41" s="222"/>
      <c r="D41" s="222"/>
      <c r="E41" s="223"/>
      <c r="F41" s="78">
        <v>121</v>
      </c>
      <c r="G41" s="225">
        <v>6</v>
      </c>
      <c r="H41" s="225"/>
      <c r="I41" s="225"/>
      <c r="J41" s="226"/>
      <c r="K41" s="227">
        <v>8</v>
      </c>
      <c r="L41" s="228"/>
      <c r="M41" s="228"/>
      <c r="N41" s="229"/>
    </row>
    <row r="42" spans="1:14" ht="19.5" customHeight="1">
      <c r="A42" s="230" t="s">
        <v>177</v>
      </c>
      <c r="B42" s="231"/>
      <c r="C42" s="231"/>
      <c r="D42" s="231"/>
      <c r="E42" s="232"/>
      <c r="F42" s="53">
        <v>122</v>
      </c>
      <c r="G42" s="209"/>
      <c r="H42" s="210"/>
      <c r="I42" s="210"/>
      <c r="J42" s="211"/>
      <c r="K42" s="191">
        <v>0</v>
      </c>
      <c r="L42" s="192"/>
      <c r="M42" s="192"/>
      <c r="N42" s="193"/>
    </row>
    <row r="43" spans="1:14" ht="18" customHeight="1">
      <c r="A43" s="112" t="s">
        <v>178</v>
      </c>
      <c r="B43" s="113"/>
      <c r="C43" s="113"/>
      <c r="D43" s="113"/>
      <c r="E43" s="114"/>
      <c r="F43" s="53">
        <v>130</v>
      </c>
      <c r="G43" s="197">
        <f>G45+G46+G47</f>
        <v>6</v>
      </c>
      <c r="H43" s="198"/>
      <c r="I43" s="198"/>
      <c r="J43" s="199"/>
      <c r="K43" s="233">
        <f>K45+K46+K47</f>
        <v>3</v>
      </c>
      <c r="L43" s="234"/>
      <c r="M43" s="234"/>
      <c r="N43" s="235"/>
    </row>
    <row r="44" spans="1:14" ht="12.75">
      <c r="A44" s="212" t="s">
        <v>6</v>
      </c>
      <c r="B44" s="213"/>
      <c r="C44" s="213"/>
      <c r="D44" s="213"/>
      <c r="E44" s="214"/>
      <c r="F44" s="79"/>
      <c r="G44" s="236"/>
      <c r="H44" s="236"/>
      <c r="I44" s="236"/>
      <c r="J44" s="237"/>
      <c r="K44" s="238"/>
      <c r="L44" s="239"/>
      <c r="M44" s="239"/>
      <c r="N44" s="240"/>
    </row>
    <row r="45" spans="1:14" ht="17.25" customHeight="1">
      <c r="A45" s="221" t="s">
        <v>179</v>
      </c>
      <c r="B45" s="222"/>
      <c r="C45" s="222"/>
      <c r="D45" s="222"/>
      <c r="E45" s="223"/>
      <c r="F45" s="78">
        <v>131</v>
      </c>
      <c r="G45" s="225">
        <v>4</v>
      </c>
      <c r="H45" s="225"/>
      <c r="I45" s="225"/>
      <c r="J45" s="226"/>
      <c r="K45" s="241">
        <v>0</v>
      </c>
      <c r="L45" s="242"/>
      <c r="M45" s="242"/>
      <c r="N45" s="243"/>
    </row>
    <row r="46" spans="1:14" ht="15.75" customHeight="1">
      <c r="A46" s="230" t="s">
        <v>176</v>
      </c>
      <c r="B46" s="231"/>
      <c r="C46" s="231"/>
      <c r="D46" s="231"/>
      <c r="E46" s="232"/>
      <c r="F46" s="53">
        <v>132</v>
      </c>
      <c r="G46" s="209">
        <v>2</v>
      </c>
      <c r="H46" s="210"/>
      <c r="I46" s="210"/>
      <c r="J46" s="211"/>
      <c r="K46" s="244">
        <v>3</v>
      </c>
      <c r="L46" s="245"/>
      <c r="M46" s="245"/>
      <c r="N46" s="246"/>
    </row>
    <row r="47" spans="1:14" ht="16.5" customHeight="1">
      <c r="A47" s="230" t="s">
        <v>180</v>
      </c>
      <c r="B47" s="231"/>
      <c r="C47" s="231"/>
      <c r="D47" s="231"/>
      <c r="E47" s="232"/>
      <c r="F47" s="53">
        <v>133</v>
      </c>
      <c r="G47" s="247">
        <v>0</v>
      </c>
      <c r="H47" s="248"/>
      <c r="I47" s="248"/>
      <c r="J47" s="249"/>
      <c r="K47" s="247">
        <v>0</v>
      </c>
      <c r="L47" s="248"/>
      <c r="M47" s="248"/>
      <c r="N47" s="249"/>
    </row>
    <row r="48" spans="1:14" ht="12.75" customHeight="1">
      <c r="A48" s="177" t="s">
        <v>147</v>
      </c>
      <c r="B48" s="178"/>
      <c r="C48" s="178"/>
      <c r="D48" s="178"/>
      <c r="E48" s="179"/>
      <c r="F48" s="183" t="s">
        <v>68</v>
      </c>
      <c r="G48" s="258" t="s">
        <v>211</v>
      </c>
      <c r="H48" s="259"/>
      <c r="I48" s="259"/>
      <c r="J48" s="260"/>
      <c r="K48" s="264" t="s">
        <v>212</v>
      </c>
      <c r="L48" s="265"/>
      <c r="M48" s="265"/>
      <c r="N48" s="268"/>
    </row>
    <row r="49" spans="1:14" ht="14.25" customHeight="1">
      <c r="A49" s="180"/>
      <c r="B49" s="181"/>
      <c r="C49" s="181"/>
      <c r="D49" s="181"/>
      <c r="E49" s="182"/>
      <c r="F49" s="184"/>
      <c r="G49" s="261"/>
      <c r="H49" s="262"/>
      <c r="I49" s="262"/>
      <c r="J49" s="263"/>
      <c r="K49" s="266"/>
      <c r="L49" s="267"/>
      <c r="M49" s="267"/>
      <c r="N49" s="269"/>
    </row>
    <row r="50" spans="1:14" ht="12.75">
      <c r="A50" s="103">
        <v>1</v>
      </c>
      <c r="B50" s="104"/>
      <c r="C50" s="104"/>
      <c r="D50" s="104"/>
      <c r="E50" s="105"/>
      <c r="F50" s="76">
        <v>2</v>
      </c>
      <c r="G50" s="250">
        <v>3</v>
      </c>
      <c r="H50" s="251"/>
      <c r="I50" s="251"/>
      <c r="J50" s="252"/>
      <c r="K50" s="250">
        <v>4</v>
      </c>
      <c r="L50" s="251"/>
      <c r="M50" s="251"/>
      <c r="N50" s="252"/>
    </row>
    <row r="51" spans="1:14" ht="21" customHeight="1">
      <c r="A51" s="112" t="s">
        <v>181</v>
      </c>
      <c r="B51" s="113"/>
      <c r="C51" s="113"/>
      <c r="D51" s="113"/>
      <c r="E51" s="114"/>
      <c r="F51" s="53" t="s">
        <v>182</v>
      </c>
      <c r="G51" s="206">
        <f>G29-G35+G39-G43</f>
        <v>93</v>
      </c>
      <c r="H51" s="207"/>
      <c r="I51" s="207"/>
      <c r="J51" s="208"/>
      <c r="K51" s="206">
        <f>K29-K35+K39-K43</f>
        <v>217</v>
      </c>
      <c r="L51" s="207"/>
      <c r="M51" s="207"/>
      <c r="N51" s="208"/>
    </row>
    <row r="52" spans="1:14" ht="17.25" customHeight="1">
      <c r="A52" s="112" t="s">
        <v>183</v>
      </c>
      <c r="B52" s="113"/>
      <c r="C52" s="113"/>
      <c r="D52" s="113"/>
      <c r="E52" s="114"/>
      <c r="F52" s="53" t="s">
        <v>184</v>
      </c>
      <c r="G52" s="206">
        <f>G51+G28</f>
        <v>649</v>
      </c>
      <c r="H52" s="207"/>
      <c r="I52" s="207"/>
      <c r="J52" s="208"/>
      <c r="K52" s="206">
        <f>K51+K28</f>
        <v>1449</v>
      </c>
      <c r="L52" s="207"/>
      <c r="M52" s="207"/>
      <c r="N52" s="208"/>
    </row>
    <row r="53" spans="1:14" ht="16.5" customHeight="1">
      <c r="A53" s="112" t="s">
        <v>185</v>
      </c>
      <c r="B53" s="113"/>
      <c r="C53" s="113"/>
      <c r="D53" s="113"/>
      <c r="E53" s="114"/>
      <c r="F53" s="53" t="s">
        <v>186</v>
      </c>
      <c r="G53" s="188">
        <v>196</v>
      </c>
      <c r="H53" s="189"/>
      <c r="I53" s="189"/>
      <c r="J53" s="190"/>
      <c r="K53" s="188">
        <v>286</v>
      </c>
      <c r="L53" s="189"/>
      <c r="M53" s="189"/>
      <c r="N53" s="190"/>
    </row>
    <row r="54" spans="1:14" ht="20.25" customHeight="1">
      <c r="A54" s="112" t="s">
        <v>187</v>
      </c>
      <c r="B54" s="113"/>
      <c r="C54" s="113"/>
      <c r="D54" s="113"/>
      <c r="E54" s="114"/>
      <c r="F54" s="53" t="s">
        <v>188</v>
      </c>
      <c r="G54" s="209">
        <v>0</v>
      </c>
      <c r="H54" s="210"/>
      <c r="I54" s="210"/>
      <c r="J54" s="211"/>
      <c r="K54" s="209">
        <v>0</v>
      </c>
      <c r="L54" s="210"/>
      <c r="M54" s="210"/>
      <c r="N54" s="211"/>
    </row>
    <row r="55" spans="1:14" ht="18" customHeight="1">
      <c r="A55" s="112" t="s">
        <v>189</v>
      </c>
      <c r="B55" s="113"/>
      <c r="C55" s="113"/>
      <c r="D55" s="113"/>
      <c r="E55" s="114"/>
      <c r="F55" s="53" t="s">
        <v>190</v>
      </c>
      <c r="G55" s="209">
        <v>0</v>
      </c>
      <c r="H55" s="210"/>
      <c r="I55" s="210"/>
      <c r="J55" s="211"/>
      <c r="K55" s="209">
        <v>0</v>
      </c>
      <c r="L55" s="210"/>
      <c r="M55" s="210"/>
      <c r="N55" s="211"/>
    </row>
    <row r="56" spans="1:14" ht="15" customHeight="1">
      <c r="A56" s="112" t="s">
        <v>191</v>
      </c>
      <c r="B56" s="113"/>
      <c r="C56" s="113"/>
      <c r="D56" s="113"/>
      <c r="E56" s="114"/>
      <c r="F56" s="53" t="s">
        <v>192</v>
      </c>
      <c r="G56" s="188">
        <v>0</v>
      </c>
      <c r="H56" s="189"/>
      <c r="I56" s="189"/>
      <c r="J56" s="190"/>
      <c r="K56" s="188">
        <v>0</v>
      </c>
      <c r="L56" s="189"/>
      <c r="M56" s="189"/>
      <c r="N56" s="190"/>
    </row>
    <row r="57" spans="1:14" ht="17.25" customHeight="1">
      <c r="A57" s="112" t="s">
        <v>193</v>
      </c>
      <c r="B57" s="113"/>
      <c r="C57" s="113"/>
      <c r="D57" s="113"/>
      <c r="E57" s="114"/>
      <c r="F57" s="53" t="s">
        <v>194</v>
      </c>
      <c r="G57" s="188">
        <v>30</v>
      </c>
      <c r="H57" s="189"/>
      <c r="I57" s="189"/>
      <c r="J57" s="190"/>
      <c r="K57" s="188">
        <v>27</v>
      </c>
      <c r="L57" s="189"/>
      <c r="M57" s="189"/>
      <c r="N57" s="190"/>
    </row>
    <row r="58" spans="1:14" ht="15.75" customHeight="1">
      <c r="A58" s="112" t="s">
        <v>195</v>
      </c>
      <c r="B58" s="113"/>
      <c r="C58" s="113"/>
      <c r="D58" s="113"/>
      <c r="E58" s="114"/>
      <c r="F58" s="53">
        <v>210</v>
      </c>
      <c r="G58" s="206">
        <f>G52-G53+G54+G55-G56-G57</f>
        <v>423</v>
      </c>
      <c r="H58" s="207"/>
      <c r="I58" s="207"/>
      <c r="J58" s="208"/>
      <c r="K58" s="206">
        <f>K52-K53+K54+K55-K56-K57</f>
        <v>1136</v>
      </c>
      <c r="L58" s="207"/>
      <c r="M58" s="207"/>
      <c r="N58" s="208"/>
    </row>
    <row r="59" spans="1:14" ht="24.75" customHeight="1">
      <c r="A59" s="112" t="s">
        <v>196</v>
      </c>
      <c r="B59" s="113"/>
      <c r="C59" s="113"/>
      <c r="D59" s="113"/>
      <c r="E59" s="114"/>
      <c r="F59" s="53" t="s">
        <v>197</v>
      </c>
      <c r="G59" s="209">
        <v>513</v>
      </c>
      <c r="H59" s="210"/>
      <c r="I59" s="210"/>
      <c r="J59" s="211"/>
      <c r="K59" s="209">
        <v>0</v>
      </c>
      <c r="L59" s="210"/>
      <c r="M59" s="210"/>
      <c r="N59" s="211"/>
    </row>
    <row r="60" spans="1:14" ht="29.25" customHeight="1">
      <c r="A60" s="112" t="s">
        <v>198</v>
      </c>
      <c r="B60" s="113"/>
      <c r="C60" s="113"/>
      <c r="D60" s="113"/>
      <c r="E60" s="114"/>
      <c r="F60" s="53" t="s">
        <v>199</v>
      </c>
      <c r="G60" s="209">
        <v>-2</v>
      </c>
      <c r="H60" s="210"/>
      <c r="I60" s="210"/>
      <c r="J60" s="211"/>
      <c r="K60" s="209">
        <v>0</v>
      </c>
      <c r="L60" s="210"/>
      <c r="M60" s="210"/>
      <c r="N60" s="211"/>
    </row>
    <row r="61" spans="1:14" ht="24" customHeight="1">
      <c r="A61" s="112" t="s">
        <v>200</v>
      </c>
      <c r="B61" s="113"/>
      <c r="C61" s="113"/>
      <c r="D61" s="113"/>
      <c r="E61" s="114"/>
      <c r="F61" s="53">
        <v>240</v>
      </c>
      <c r="G61" s="206">
        <f>G58+G59+G60</f>
        <v>934</v>
      </c>
      <c r="H61" s="207"/>
      <c r="I61" s="207"/>
      <c r="J61" s="208"/>
      <c r="K61" s="206">
        <f>K58+K59+K60</f>
        <v>1136</v>
      </c>
      <c r="L61" s="207"/>
      <c r="M61" s="207"/>
      <c r="N61" s="208"/>
    </row>
    <row r="62" spans="1:14" ht="18.75" customHeight="1">
      <c r="A62" s="112" t="s">
        <v>201</v>
      </c>
      <c r="B62" s="113"/>
      <c r="C62" s="113"/>
      <c r="D62" s="113"/>
      <c r="E62" s="114"/>
      <c r="F62" s="53">
        <v>250</v>
      </c>
      <c r="G62" s="253">
        <v>0.1</v>
      </c>
      <c r="H62" s="254"/>
      <c r="I62" s="254"/>
      <c r="J62" s="255"/>
      <c r="K62" s="253">
        <v>0.08</v>
      </c>
      <c r="L62" s="254"/>
      <c r="M62" s="254"/>
      <c r="N62" s="255"/>
    </row>
    <row r="63" spans="1:14" ht="20.25" customHeight="1">
      <c r="A63" s="112" t="s">
        <v>202</v>
      </c>
      <c r="B63" s="113"/>
      <c r="C63" s="113"/>
      <c r="D63" s="113"/>
      <c r="E63" s="114"/>
      <c r="F63" s="53">
        <v>260</v>
      </c>
      <c r="G63" s="253">
        <v>0.1</v>
      </c>
      <c r="H63" s="254"/>
      <c r="I63" s="254"/>
      <c r="J63" s="255"/>
      <c r="K63" s="253">
        <v>0.08</v>
      </c>
      <c r="L63" s="254"/>
      <c r="M63" s="254"/>
      <c r="N63" s="255"/>
    </row>
    <row r="64" spans="1:14" ht="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1:14" ht="15">
      <c r="A65" s="61" t="s">
        <v>135</v>
      </c>
      <c r="B65" s="163"/>
      <c r="C65" s="163"/>
      <c r="D65" s="61"/>
      <c r="E65" s="62"/>
      <c r="F65" s="59"/>
      <c r="G65" s="59"/>
      <c r="H65" s="59"/>
      <c r="I65" s="59"/>
      <c r="J65" s="256" t="str">
        <f>'[1]Баланс'!F107</f>
        <v>Муха В.И.</v>
      </c>
      <c r="K65" s="256"/>
      <c r="L65" s="256"/>
      <c r="M65" s="256"/>
      <c r="N65" s="256"/>
    </row>
    <row r="66" spans="1:14" ht="12.75">
      <c r="A66" s="62"/>
      <c r="B66" s="159" t="s">
        <v>137</v>
      </c>
      <c r="C66" s="159"/>
      <c r="D66" s="64"/>
      <c r="E66" s="62"/>
      <c r="F66" s="63"/>
      <c r="G66" s="63"/>
      <c r="H66" s="63"/>
      <c r="I66" s="63"/>
      <c r="J66" s="160" t="s">
        <v>138</v>
      </c>
      <c r="K66" s="160"/>
      <c r="L66" s="160"/>
      <c r="M66" s="160"/>
      <c r="N66" s="161"/>
    </row>
    <row r="67" spans="1:14" ht="12.75">
      <c r="A67" s="62"/>
      <c r="B67" s="64"/>
      <c r="C67" s="64"/>
      <c r="D67" s="64"/>
      <c r="E67" s="62"/>
      <c r="F67" s="63"/>
      <c r="G67" s="63"/>
      <c r="H67" s="63"/>
      <c r="I67" s="63"/>
      <c r="J67" s="64"/>
      <c r="K67" s="64"/>
      <c r="L67" s="64"/>
      <c r="M67" s="64"/>
      <c r="N67" s="63"/>
    </row>
    <row r="68" spans="1:14" ht="15">
      <c r="A68" s="61" t="s">
        <v>139</v>
      </c>
      <c r="B68" s="163"/>
      <c r="C68" s="163"/>
      <c r="D68" s="61"/>
      <c r="E68" s="62"/>
      <c r="F68" s="59"/>
      <c r="G68" s="59"/>
      <c r="H68" s="59"/>
      <c r="I68" s="59"/>
      <c r="J68" s="256" t="str">
        <f>'[1]Баланс'!F110</f>
        <v>Дубова Е.А.</v>
      </c>
      <c r="K68" s="256"/>
      <c r="L68" s="256"/>
      <c r="M68" s="256"/>
      <c r="N68" s="256"/>
    </row>
    <row r="69" spans="1:14" ht="12.75">
      <c r="A69" s="62"/>
      <c r="B69" s="159" t="s">
        <v>137</v>
      </c>
      <c r="C69" s="159"/>
      <c r="D69" s="64"/>
      <c r="E69" s="62"/>
      <c r="F69" s="65"/>
      <c r="G69" s="65"/>
      <c r="H69" s="65"/>
      <c r="I69" s="65"/>
      <c r="J69" s="160" t="s">
        <v>138</v>
      </c>
      <c r="K69" s="160"/>
      <c r="L69" s="160"/>
      <c r="M69" s="160"/>
      <c r="N69" s="161"/>
    </row>
    <row r="70" spans="1:14" ht="15">
      <c r="A70" s="62"/>
      <c r="B70" s="62"/>
      <c r="C70" s="62"/>
      <c r="D70" s="62"/>
      <c r="E70" s="62"/>
      <c r="F70" s="59"/>
      <c r="G70" s="59"/>
      <c r="H70" s="59"/>
      <c r="I70" s="59"/>
      <c r="J70" s="66"/>
      <c r="K70" s="66"/>
      <c r="L70" s="66"/>
      <c r="M70" s="66"/>
      <c r="N70" s="66"/>
    </row>
    <row r="71" spans="1:14" ht="15">
      <c r="A71" s="257" t="s">
        <v>210</v>
      </c>
      <c r="B71" s="257"/>
      <c r="C71" s="67"/>
      <c r="D71" s="67"/>
      <c r="E71" s="67"/>
      <c r="F71" s="59"/>
      <c r="G71" s="59"/>
      <c r="H71" s="59"/>
      <c r="I71" s="59"/>
      <c r="J71" s="66"/>
      <c r="K71" s="66"/>
      <c r="L71" s="66"/>
      <c r="M71" s="66"/>
      <c r="N71" s="66"/>
    </row>
  </sheetData>
  <sheetProtection/>
  <mergeCells count="165">
    <mergeCell ref="B68:C68"/>
    <mergeCell ref="J68:N68"/>
    <mergeCell ref="B69:C69"/>
    <mergeCell ref="J69:N69"/>
    <mergeCell ref="A71:B71"/>
    <mergeCell ref="G17:J18"/>
    <mergeCell ref="K17:M18"/>
    <mergeCell ref="G48:J49"/>
    <mergeCell ref="K48:N49"/>
    <mergeCell ref="A63:E63"/>
    <mergeCell ref="G63:J63"/>
    <mergeCell ref="K63:N63"/>
    <mergeCell ref="B65:C65"/>
    <mergeCell ref="J65:N65"/>
    <mergeCell ref="B66:C66"/>
    <mergeCell ref="J66:N66"/>
    <mergeCell ref="A61:E61"/>
    <mergeCell ref="G61:J61"/>
    <mergeCell ref="K61:N61"/>
    <mergeCell ref="A62:E62"/>
    <mergeCell ref="G62:J62"/>
    <mergeCell ref="K62:N62"/>
    <mergeCell ref="A59:E59"/>
    <mergeCell ref="G59:J59"/>
    <mergeCell ref="K59:N59"/>
    <mergeCell ref="A60:E60"/>
    <mergeCell ref="G60:J60"/>
    <mergeCell ref="K60:N60"/>
    <mergeCell ref="A57:E57"/>
    <mergeCell ref="G57:J57"/>
    <mergeCell ref="K57:N57"/>
    <mergeCell ref="A58:E58"/>
    <mergeCell ref="G58:J58"/>
    <mergeCell ref="K58:N58"/>
    <mergeCell ref="A55:E55"/>
    <mergeCell ref="G55:J55"/>
    <mergeCell ref="K55:N55"/>
    <mergeCell ref="A56:E56"/>
    <mergeCell ref="G56:J56"/>
    <mergeCell ref="K56:N56"/>
    <mergeCell ref="A53:E53"/>
    <mergeCell ref="G53:J53"/>
    <mergeCell ref="K53:N53"/>
    <mergeCell ref="A54:E54"/>
    <mergeCell ref="G54:J54"/>
    <mergeCell ref="K54:N54"/>
    <mergeCell ref="A51:E51"/>
    <mergeCell ref="G51:J51"/>
    <mergeCell ref="K51:N51"/>
    <mergeCell ref="A52:E52"/>
    <mergeCell ref="G52:J52"/>
    <mergeCell ref="K52:N52"/>
    <mergeCell ref="A48:E49"/>
    <mergeCell ref="F48:F49"/>
    <mergeCell ref="A50:E50"/>
    <mergeCell ref="G50:J50"/>
    <mergeCell ref="K50:N50"/>
    <mergeCell ref="A46:E46"/>
    <mergeCell ref="G46:J46"/>
    <mergeCell ref="K46:N46"/>
    <mergeCell ref="A47:E47"/>
    <mergeCell ref="G47:J47"/>
    <mergeCell ref="K47:N47"/>
    <mergeCell ref="A44:E44"/>
    <mergeCell ref="G44:J44"/>
    <mergeCell ref="K44:N44"/>
    <mergeCell ref="A45:E45"/>
    <mergeCell ref="G45:J45"/>
    <mergeCell ref="K45:N45"/>
    <mergeCell ref="A42:E42"/>
    <mergeCell ref="G42:J42"/>
    <mergeCell ref="K42:N42"/>
    <mergeCell ref="A43:E43"/>
    <mergeCell ref="G43:J43"/>
    <mergeCell ref="K43:N43"/>
    <mergeCell ref="A40:E40"/>
    <mergeCell ref="G40:J40"/>
    <mergeCell ref="K40:N40"/>
    <mergeCell ref="A41:E41"/>
    <mergeCell ref="G41:J41"/>
    <mergeCell ref="K41:N41"/>
    <mergeCell ref="A38:E38"/>
    <mergeCell ref="G38:J38"/>
    <mergeCell ref="K38:N38"/>
    <mergeCell ref="A39:E39"/>
    <mergeCell ref="G39:J39"/>
    <mergeCell ref="K39:N39"/>
    <mergeCell ref="A36:E36"/>
    <mergeCell ref="G36:J36"/>
    <mergeCell ref="K36:N36"/>
    <mergeCell ref="A37:E37"/>
    <mergeCell ref="G37:J37"/>
    <mergeCell ref="K37:N37"/>
    <mergeCell ref="A34:E34"/>
    <mergeCell ref="G34:J34"/>
    <mergeCell ref="K34:N34"/>
    <mergeCell ref="A35:E35"/>
    <mergeCell ref="G35:J35"/>
    <mergeCell ref="K35:N35"/>
    <mergeCell ref="A32:E32"/>
    <mergeCell ref="G32:J32"/>
    <mergeCell ref="K32:N32"/>
    <mergeCell ref="A33:E33"/>
    <mergeCell ref="G33:J33"/>
    <mergeCell ref="K33:N33"/>
    <mergeCell ref="A30:E30"/>
    <mergeCell ref="G30:J30"/>
    <mergeCell ref="K30:N30"/>
    <mergeCell ref="A31:E31"/>
    <mergeCell ref="G31:J31"/>
    <mergeCell ref="K31:N31"/>
    <mergeCell ref="A28:E28"/>
    <mergeCell ref="G28:J28"/>
    <mergeCell ref="K28:N28"/>
    <mergeCell ref="A29:E29"/>
    <mergeCell ref="G29:J29"/>
    <mergeCell ref="K29:N29"/>
    <mergeCell ref="A26:E26"/>
    <mergeCell ref="G26:J26"/>
    <mergeCell ref="K26:N26"/>
    <mergeCell ref="A27:E27"/>
    <mergeCell ref="G27:J27"/>
    <mergeCell ref="K27:N27"/>
    <mergeCell ref="A24:E24"/>
    <mergeCell ref="G24:J24"/>
    <mergeCell ref="K24:N24"/>
    <mergeCell ref="A25:E25"/>
    <mergeCell ref="G25:J25"/>
    <mergeCell ref="K25:N25"/>
    <mergeCell ref="A22:E22"/>
    <mergeCell ref="G22:J22"/>
    <mergeCell ref="K22:N22"/>
    <mergeCell ref="A23:E23"/>
    <mergeCell ref="G23:J23"/>
    <mergeCell ref="K23:N23"/>
    <mergeCell ref="A20:E20"/>
    <mergeCell ref="G20:J20"/>
    <mergeCell ref="K20:N20"/>
    <mergeCell ref="A21:E21"/>
    <mergeCell ref="G21:J21"/>
    <mergeCell ref="K21:N21"/>
    <mergeCell ref="A17:E18"/>
    <mergeCell ref="F17:F18"/>
    <mergeCell ref="A19:E19"/>
    <mergeCell ref="G19:J19"/>
    <mergeCell ref="K19:N19"/>
    <mergeCell ref="A13:C13"/>
    <mergeCell ref="E13:N13"/>
    <mergeCell ref="A14:C14"/>
    <mergeCell ref="E14:N14"/>
    <mergeCell ref="A15:C15"/>
    <mergeCell ref="E15:N15"/>
    <mergeCell ref="A10:C10"/>
    <mergeCell ref="E10:N10"/>
    <mergeCell ref="A11:C11"/>
    <mergeCell ref="E11:N11"/>
    <mergeCell ref="A12:C12"/>
    <mergeCell ref="E12:N12"/>
    <mergeCell ref="J1:N1"/>
    <mergeCell ref="G2:N3"/>
    <mergeCell ref="A5:N5"/>
    <mergeCell ref="A6:N6"/>
    <mergeCell ref="G7:H7"/>
    <mergeCell ref="A9:C9"/>
    <mergeCell ref="E9:N9"/>
  </mergeCells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53:N53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7" r:id="rId3"/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Olesia Kravets</dc:creator>
  <cp:keywords/>
  <dc:description/>
  <cp:lastModifiedBy>Olesia Kravets</cp:lastModifiedBy>
  <dcterms:created xsi:type="dcterms:W3CDTF">2017-04-06T07:35:00Z</dcterms:created>
  <dcterms:modified xsi:type="dcterms:W3CDTF">2017-04-07T08:25:03Z</dcterms:modified>
  <cp:category/>
  <cp:version/>
  <cp:contentType/>
  <cp:contentStatus/>
</cp:coreProperties>
</file>